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05" windowWidth="15120" windowHeight="2910" tabRatio="757"/>
  </bookViews>
  <sheets>
    <sheet name="форма 2 " sheetId="12" r:id="rId1"/>
  </sheets>
  <definedNames>
    <definedName name="_xlnm.Print_Titles" localSheetId="0">'форма 2 '!$B:$B</definedName>
    <definedName name="_xlnm.Print_Area" localSheetId="0">'форма 2 '!$A$1:$BB$37</definedName>
  </definedNames>
  <calcPr calcId="145621"/>
</workbook>
</file>

<file path=xl/calcChain.xml><?xml version="1.0" encoding="utf-8"?>
<calcChain xmlns="http://schemas.openxmlformats.org/spreadsheetml/2006/main">
  <c r="G33" i="12" l="1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I12" i="12" l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11" i="12"/>
  <c r="C33" i="12" l="1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AH20" i="12"/>
  <c r="AH21" i="12"/>
  <c r="AH22" i="12"/>
  <c r="AH23" i="12"/>
  <c r="AH24" i="12"/>
  <c r="AH25" i="12"/>
  <c r="AH26" i="12"/>
  <c r="AH27" i="12"/>
  <c r="AH28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11" i="12"/>
  <c r="Z18" i="12" l="1"/>
  <c r="Z27" i="12"/>
  <c r="BA34" i="12" l="1"/>
  <c r="BB34" i="12" s="1"/>
  <c r="AZ34" i="12"/>
  <c r="AY34" i="12"/>
  <c r="AA12" i="12" l="1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O34" i="12" l="1"/>
  <c r="AC12" i="12" l="1"/>
  <c r="E12" i="12" s="1"/>
  <c r="AC13" i="12"/>
  <c r="E13" i="12" s="1"/>
  <c r="AC14" i="12"/>
  <c r="E14" i="12" s="1"/>
  <c r="AC15" i="12"/>
  <c r="E15" i="12" s="1"/>
  <c r="AC16" i="12"/>
  <c r="E16" i="12" s="1"/>
  <c r="AC17" i="12"/>
  <c r="E17" i="12" s="1"/>
  <c r="AC18" i="12"/>
  <c r="AC19" i="12"/>
  <c r="AC20" i="12"/>
  <c r="AC21" i="12"/>
  <c r="AC22" i="12"/>
  <c r="AC23" i="12"/>
  <c r="AC24" i="12"/>
  <c r="AC25" i="12"/>
  <c r="E25" i="12" s="1"/>
  <c r="AC26" i="12"/>
  <c r="E26" i="12" s="1"/>
  <c r="AC27" i="12"/>
  <c r="E27" i="12" s="1"/>
  <c r="AC28" i="12"/>
  <c r="E28" i="12" s="1"/>
  <c r="AC29" i="12"/>
  <c r="E29" i="12" s="1"/>
  <c r="AC30" i="12"/>
  <c r="E30" i="12" s="1"/>
  <c r="AC31" i="12"/>
  <c r="E31" i="12" s="1"/>
  <c r="AC32" i="12"/>
  <c r="E32" i="12" s="1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D23" i="12" l="1"/>
  <c r="E23" i="12"/>
  <c r="AD19" i="12"/>
  <c r="E19" i="12"/>
  <c r="AD22" i="12"/>
  <c r="E22" i="12"/>
  <c r="AD18" i="12"/>
  <c r="E18" i="12"/>
  <c r="AD21" i="12"/>
  <c r="E21" i="12"/>
  <c r="AD24" i="12"/>
  <c r="E24" i="12"/>
  <c r="AD20" i="12"/>
  <c r="E20" i="12"/>
  <c r="AH12" i="12"/>
  <c r="AH13" i="12"/>
  <c r="AH14" i="12"/>
  <c r="AH15" i="12"/>
  <c r="AH16" i="12"/>
  <c r="AH17" i="12"/>
  <c r="AH18" i="12"/>
  <c r="AH19" i="12"/>
  <c r="AH29" i="12"/>
  <c r="AH30" i="12"/>
  <c r="AH31" i="12"/>
  <c r="AR34" i="12" l="1"/>
  <c r="AS34" i="12"/>
  <c r="AQ34" i="12"/>
  <c r="AT34" i="12" l="1"/>
  <c r="AC11" i="12" l="1"/>
  <c r="D17" i="12" l="1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Z12" i="12" l="1"/>
  <c r="Z13" i="12"/>
  <c r="Z14" i="12"/>
  <c r="Z15" i="12"/>
  <c r="Z16" i="12"/>
  <c r="Z17" i="12"/>
  <c r="Z19" i="12"/>
  <c r="Z20" i="12"/>
  <c r="Z21" i="12"/>
  <c r="Z22" i="12"/>
  <c r="Z23" i="12"/>
  <c r="Z24" i="12"/>
  <c r="Z25" i="12"/>
  <c r="Z26" i="12"/>
  <c r="Z28" i="12"/>
  <c r="Z29" i="12"/>
  <c r="Z30" i="12"/>
  <c r="Z31" i="12"/>
  <c r="Z32" i="12"/>
  <c r="AB11" i="12"/>
  <c r="N11" i="12" l="1"/>
  <c r="R11" i="12"/>
  <c r="V11" i="12"/>
  <c r="Z11" i="12"/>
  <c r="AA11" i="12"/>
  <c r="AD11" i="12" l="1"/>
  <c r="AX20" i="12" l="1"/>
  <c r="L34" i="12" l="1"/>
  <c r="P34" i="12"/>
  <c r="Q34" i="12"/>
  <c r="T34" i="12"/>
  <c r="U34" i="12"/>
  <c r="W34" i="12"/>
  <c r="X34" i="12"/>
  <c r="Y34" i="12"/>
  <c r="AF34" i="12"/>
  <c r="AG34" i="12"/>
  <c r="AI34" i="12"/>
  <c r="AJ34" i="12"/>
  <c r="AK34" i="12"/>
  <c r="AM34" i="12"/>
  <c r="AN34" i="12"/>
  <c r="AO34" i="12"/>
  <c r="AW34" i="12"/>
  <c r="AV34" i="12"/>
  <c r="AU34" i="12"/>
  <c r="AE34" i="12"/>
  <c r="S34" i="12"/>
  <c r="AP34" i="12" l="1"/>
  <c r="C22" i="12" l="1"/>
  <c r="C21" i="12"/>
  <c r="K34" i="12" l="1"/>
  <c r="AX32" i="12"/>
  <c r="AH32" i="12"/>
  <c r="AD32" i="12"/>
  <c r="R32" i="12"/>
  <c r="C32" i="12"/>
  <c r="AX31" i="12"/>
  <c r="R31" i="12"/>
  <c r="C31" i="12"/>
  <c r="AX30" i="12"/>
  <c r="R30" i="12"/>
  <c r="C30" i="12"/>
  <c r="AX29" i="12"/>
  <c r="R29" i="12"/>
  <c r="C29" i="12"/>
  <c r="AX28" i="12"/>
  <c r="R28" i="12"/>
  <c r="C28" i="12"/>
  <c r="AX27" i="12"/>
  <c r="R27" i="12"/>
  <c r="C27" i="12"/>
  <c r="AX26" i="12"/>
  <c r="R26" i="12"/>
  <c r="C26" i="12"/>
  <c r="AX25" i="12"/>
  <c r="R25" i="12"/>
  <c r="C25" i="12"/>
  <c r="AX24" i="12"/>
  <c r="R24" i="12"/>
  <c r="C24" i="12"/>
  <c r="AX23" i="12"/>
  <c r="R23" i="12"/>
  <c r="C23" i="12"/>
  <c r="AX22" i="12"/>
  <c r="R22" i="12"/>
  <c r="AX21" i="12"/>
  <c r="R21" i="12"/>
  <c r="R20" i="12"/>
  <c r="C20" i="12"/>
  <c r="AX19" i="12"/>
  <c r="R19" i="12"/>
  <c r="C19" i="12"/>
  <c r="AX18" i="12"/>
  <c r="R18" i="12"/>
  <c r="C18" i="12"/>
  <c r="AX17" i="12"/>
  <c r="R17" i="12"/>
  <c r="C17" i="12"/>
  <c r="AX16" i="12"/>
  <c r="R16" i="12"/>
  <c r="D16" i="12"/>
  <c r="C16" i="12"/>
  <c r="AX15" i="12"/>
  <c r="R15" i="12"/>
  <c r="D15" i="12"/>
  <c r="C15" i="12"/>
  <c r="AX14" i="12"/>
  <c r="R14" i="12"/>
  <c r="D14" i="12"/>
  <c r="C14" i="12"/>
  <c r="AX13" i="12"/>
  <c r="R13" i="12"/>
  <c r="D13" i="12"/>
  <c r="C13" i="12"/>
  <c r="AX12" i="12"/>
  <c r="R12" i="12"/>
  <c r="D12" i="12"/>
  <c r="C12" i="12"/>
  <c r="AX11" i="12"/>
  <c r="AH11" i="12"/>
  <c r="D11" i="12"/>
  <c r="G11" i="12"/>
  <c r="C11" i="12" s="1"/>
  <c r="AD31" i="12" l="1"/>
  <c r="H34" i="12"/>
  <c r="G34" i="12"/>
  <c r="AD26" i="12"/>
  <c r="AD25" i="12"/>
  <c r="AD12" i="12"/>
  <c r="AD14" i="12"/>
  <c r="AA34" i="12"/>
  <c r="AD30" i="12"/>
  <c r="AD29" i="12"/>
  <c r="AC34" i="12"/>
  <c r="AD13" i="12"/>
  <c r="AD15" i="12"/>
  <c r="AD16" i="12"/>
  <c r="AD17" i="12"/>
  <c r="AD28" i="12"/>
  <c r="R34" i="12"/>
  <c r="Z34" i="12"/>
  <c r="AL34" i="12"/>
  <c r="AX34" i="12"/>
  <c r="AD27" i="12"/>
  <c r="V34" i="12"/>
  <c r="AH34" i="12"/>
  <c r="AB34" i="12"/>
  <c r="C34" i="12" l="1"/>
  <c r="AD34" i="12"/>
  <c r="D34" i="12"/>
  <c r="M34" i="12" l="1"/>
  <c r="N34" i="12" s="1"/>
  <c r="N32" i="12"/>
  <c r="N12" i="12"/>
  <c r="N20" i="12"/>
  <c r="N26" i="12"/>
  <c r="N31" i="12"/>
  <c r="N29" i="12"/>
  <c r="N14" i="12"/>
  <c r="E11" i="12"/>
  <c r="N18" i="12"/>
  <c r="N16" i="12"/>
  <c r="N24" i="12"/>
  <c r="N17" i="12"/>
  <c r="N25" i="12"/>
  <c r="N22" i="12"/>
  <c r="N21" i="12"/>
  <c r="N23" i="12"/>
  <c r="N28" i="12"/>
  <c r="N27" i="12"/>
  <c r="N19" i="12"/>
  <c r="N15" i="12"/>
  <c r="N30" i="12"/>
  <c r="N13" i="12"/>
  <c r="J11" i="12" l="1"/>
  <c r="F21" i="12"/>
  <c r="J29" i="12"/>
  <c r="F29" i="12"/>
  <c r="J27" i="12"/>
  <c r="F27" i="12"/>
  <c r="F18" i="12"/>
  <c r="F20" i="12"/>
  <c r="F23" i="12"/>
  <c r="J26" i="12"/>
  <c r="F26" i="12"/>
  <c r="J25" i="12"/>
  <c r="F25" i="12"/>
  <c r="F24" i="12"/>
  <c r="F16" i="12"/>
  <c r="J19" i="12"/>
  <c r="F19" i="12"/>
  <c r="J13" i="12"/>
  <c r="F13" i="12"/>
  <c r="F30" i="12"/>
  <c r="J12" i="12"/>
  <c r="F12" i="12"/>
  <c r="J28" i="12"/>
  <c r="F28" i="12"/>
  <c r="F22" i="12"/>
  <c r="F17" i="12"/>
  <c r="J14" i="12"/>
  <c r="F14" i="12"/>
  <c r="F31" i="12"/>
  <c r="F15" i="12"/>
  <c r="J32" i="12"/>
  <c r="F32" i="12"/>
  <c r="J16" i="12"/>
  <c r="J21" i="12"/>
  <c r="J22" i="12"/>
  <c r="J17" i="12"/>
  <c r="J31" i="12"/>
  <c r="J24" i="12"/>
  <c r="J18" i="12"/>
  <c r="J20" i="12"/>
  <c r="I34" i="12"/>
  <c r="J34" i="12" s="1"/>
  <c r="J23" i="12"/>
  <c r="J30" i="12"/>
  <c r="J15" i="12"/>
  <c r="F11" i="12" l="1"/>
  <c r="E34" i="12"/>
  <c r="F34" i="12" s="1"/>
</calcChain>
</file>

<file path=xl/sharedStrings.xml><?xml version="1.0" encoding="utf-8"?>
<sst xmlns="http://schemas.openxmlformats.org/spreadsheetml/2006/main" count="128" uniqueCount="57">
  <si>
    <t>Наименование территории обслуживания ЦЗН</t>
  </si>
  <si>
    <t>г.Лангепас</t>
  </si>
  <si>
    <t>Советский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</si>
  <si>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</si>
  <si>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</si>
  <si>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</si>
  <si>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</si>
  <si>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</si>
  <si>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</si>
  <si>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ИТОГО</t>
  </si>
  <si>
    <t>№ п/п</t>
  </si>
  <si>
    <t>факт</t>
  </si>
  <si>
    <t>ПЛАН</t>
  </si>
  <si>
    <t>в том числе:</t>
  </si>
  <si>
    <t>по количеству трудоустроенных</t>
  </si>
  <si>
    <t>исполнение плана (по количеству трудоустроенных), %</t>
  </si>
  <si>
    <t>человек, %</t>
  </si>
  <si>
    <t>Общая численность участников по мероприятиям временного трудоустройства, всего, в том числе:</t>
  </si>
  <si>
    <t>Организация временного трудоустройства НЕЗАНЯТЫХ и БЕЗРАБОТНЫХ граждан, ВСЕГО</t>
  </si>
  <si>
    <t>Содействие развитию гибких форм занятости и надомного труда</t>
  </si>
  <si>
    <t xml:space="preserve"> - испытывающих трудности в поиске работы</t>
  </si>
  <si>
    <t xml:space="preserve"> -  в возрасте от 18 до 20 лет, ищущих работу впервые</t>
  </si>
  <si>
    <t xml:space="preserve"> - коренных малочисленных народов Севера</t>
  </si>
  <si>
    <t xml:space="preserve">план </t>
  </si>
  <si>
    <t>план (до 25 лет)</t>
  </si>
  <si>
    <t>план (18 - 20)</t>
  </si>
  <si>
    <t>по кол-ву труд-ых</t>
  </si>
  <si>
    <t>исполнение плана (по кол-ву труд-ых), %</t>
  </si>
  <si>
    <t>%</t>
  </si>
  <si>
    <t>Белоярский район</t>
  </si>
  <si>
    <t>Березовский район</t>
  </si>
  <si>
    <t>г. Когалым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</si>
  <si>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</si>
  <si>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</si>
  <si>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</si>
  <si>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</si>
  <si>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</si>
  <si>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</si>
  <si>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</si>
  <si>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</si>
  <si>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</si>
  <si>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</si>
  <si>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</si>
  <si>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Организация временного трудоустройства несовершеннолетних в возрасте от 14 до 18 лет в свободное от учебы время</t>
  </si>
  <si>
    <t>Организация временного трудоустройства ВЫПУСКНИКОВ профессиональных образовательных организаций и образовательных организаций высшего образования, ВСЕГО</t>
  </si>
  <si>
    <t xml:space="preserve"> - организация проведения оплачиваемых общественных работ </t>
  </si>
  <si>
    <t xml:space="preserve"> - пенсионного возраста</t>
  </si>
  <si>
    <t xml:space="preserve"> -  в возрасте до 25 лет</t>
  </si>
  <si>
    <t>Таблица 5</t>
  </si>
  <si>
    <t xml:space="preserve">продолжение таблицы 5 </t>
  </si>
  <si>
    <t>по организованным рабочим местам</t>
  </si>
  <si>
    <t>Департамент</t>
  </si>
  <si>
    <t>Организация стажировки инвалидов молодого возраста и инвалидов, получивших инвалидность впервые</t>
  </si>
  <si>
    <t xml:space="preserve">Информация об организованных временных рабочих местах и количестве трудоустроенных на них граждан в рамках государственной программы Ханты-Мансийского автономного округа - Югры «Поддержка занятости населения» </t>
  </si>
  <si>
    <t xml:space="preserve">Организация временного трудоустройства работников организаций, находящихся под риском увольнения и граждан, ищущих работу. </t>
  </si>
  <si>
    <t>Исполнитель: Федорова Алена Александровна, главный специалист - эксперт отдела программ содействия занятости населения и анализа рынка труда Управления отраслевого планирования, анализа и прогнозирования, конт. тел. (83467) 33 16 09 (доб. 3945)</t>
  </si>
  <si>
    <t>за период с 01.01.2021 по 24.03.2021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</si>
</sst>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64" fontId="14" fillId="0" borderId="2" xfId="1" applyNumberFormat="1" applyFont="1" applyFill="1" applyBorder="1" applyAlignment="1">
      <alignment horizontal="center" vertical="center"/>
    </xf>
    <xf numFmtId="164" fontId="14" fillId="0" borderId="13" xfId="1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1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center" vertical="center"/>
    </xf>
    <xf numFmtId="164" fontId="14" fillId="0" borderId="37" xfId="1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164" fontId="16" fillId="0" borderId="16" xfId="1" applyNumberFormat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center" vertical="center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164" fontId="19" fillId="0" borderId="3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164" fontId="14" fillId="0" borderId="38" xfId="1" applyNumberFormat="1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 applyProtection="1">
      <alignment horizontal="center" vertical="center"/>
      <protection locked="0"/>
    </xf>
    <xf numFmtId="164" fontId="14" fillId="0" borderId="42" xfId="1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textRotation="90" wrapText="1"/>
    </xf>
    <xf numFmtId="164" fontId="14" fillId="0" borderId="4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164" fontId="14" fillId="0" borderId="43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164" fontId="14" fillId="0" borderId="53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64" fontId="14" fillId="0" borderId="53" xfId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20" fillId="0" borderId="0" xfId="0" applyFont="1" applyFill="1"/>
    <xf numFmtId="3" fontId="20" fillId="0" borderId="0" xfId="0" applyNumberFormat="1" applyFont="1" applyFill="1"/>
    <xf numFmtId="3" fontId="7" fillId="0" borderId="0" xfId="0" applyNumberFormat="1" applyFont="1" applyFill="1"/>
    <xf numFmtId="3" fontId="15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7" fillId="0" borderId="0" xfId="0" applyFont="1" applyFill="1"/>
    <xf numFmtId="0" fontId="9" fillId="0" borderId="0" xfId="0" applyFont="1" applyFill="1" applyAlignment="1">
      <alignment horizontal="left" vertical="center" wrapText="1"/>
    </xf>
    <xf numFmtId="164" fontId="14" fillId="0" borderId="20" xfId="1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1" fontId="15" fillId="0" borderId="8" xfId="1" applyNumberFormat="1" applyFont="1" applyFill="1" applyBorder="1" applyAlignment="1">
      <alignment horizontal="center" vertical="center"/>
    </xf>
    <xf numFmtId="3" fontId="15" fillId="0" borderId="8" xfId="1" applyNumberFormat="1" applyFont="1" applyFill="1" applyBorder="1" applyAlignment="1">
      <alignment horizontal="center" vertical="center"/>
    </xf>
    <xf numFmtId="164" fontId="14" fillId="0" borderId="25" xfId="1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5" xfId="1" applyNumberFormat="1" applyFont="1" applyFill="1" applyBorder="1" applyAlignment="1">
      <alignment horizontal="center" vertical="center"/>
    </xf>
    <xf numFmtId="3" fontId="15" fillId="0" borderId="54" xfId="0" applyNumberFormat="1" applyFont="1" applyFill="1" applyBorder="1" applyAlignment="1">
      <alignment horizontal="center" vertical="center" wrapText="1"/>
    </xf>
    <xf numFmtId="3" fontId="12" fillId="0" borderId="25" xfId="1" applyNumberFormat="1" applyFont="1" applyFill="1" applyBorder="1" applyAlignment="1">
      <alignment horizontal="center" vertical="center"/>
    </xf>
    <xf numFmtId="164" fontId="16" fillId="0" borderId="25" xfId="1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164" fontId="14" fillId="0" borderId="21" xfId="1" applyNumberFormat="1" applyFont="1" applyFill="1" applyBorder="1" applyAlignment="1">
      <alignment horizontal="center" vertical="center"/>
    </xf>
    <xf numFmtId="164" fontId="14" fillId="0" borderId="52" xfId="1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164" fontId="14" fillId="0" borderId="55" xfId="1" applyNumberFormat="1" applyFont="1" applyFill="1" applyBorder="1" applyAlignment="1">
      <alignment horizontal="center" vertical="center"/>
    </xf>
    <xf numFmtId="164" fontId="14" fillId="0" borderId="11" xfId="1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4" fillId="0" borderId="18" xfId="1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textRotation="90" wrapText="1"/>
    </xf>
    <xf numFmtId="0" fontId="15" fillId="0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>
      <alignment horizontal="center"/>
    </xf>
    <xf numFmtId="0" fontId="0" fillId="0" borderId="0" xfId="0" applyFill="1" applyAlignment="1"/>
    <xf numFmtId="3" fontId="15" fillId="0" borderId="21" xfId="1" applyNumberFormat="1" applyFont="1" applyFill="1" applyBorder="1" applyAlignment="1">
      <alignment horizontal="center" vertical="center"/>
    </xf>
    <xf numFmtId="3" fontId="15" fillId="0" borderId="3" xfId="1" applyNumberFormat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4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/>
    <xf numFmtId="0" fontId="9" fillId="0" borderId="41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 applyProtection="1">
      <alignment horizontal="right" vertical="center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abSelected="1" zoomScale="51" zoomScaleNormal="51" zoomScaleSheetLayoutView="50" workbookViewId="0">
      <selection activeCell="BC31" sqref="BC31"/>
    </sheetView>
  </sheetViews>
  <sheetFormatPr defaultColWidth="9.140625" defaultRowHeight="15" x14ac:dyDescent="0.25"/>
  <cols>
    <col min="1" max="1" width="0.140625" style="92" customWidth="1"/>
    <col min="2" max="2" width="39.28515625" style="92" customWidth="1"/>
    <col min="3" max="3" width="12.85546875" style="92" customWidth="1"/>
    <col min="4" max="4" width="15" style="92" customWidth="1"/>
    <col min="5" max="5" width="14.5703125" style="92" customWidth="1"/>
    <col min="6" max="6" width="15.85546875" style="92" customWidth="1"/>
    <col min="7" max="7" width="15.140625" style="92" customWidth="1"/>
    <col min="8" max="8" width="14.140625" style="92" customWidth="1"/>
    <col min="9" max="9" width="14.42578125" style="92" customWidth="1"/>
    <col min="10" max="10" width="17.28515625" style="92" customWidth="1"/>
    <col min="11" max="11" width="13.42578125" style="92" customWidth="1"/>
    <col min="12" max="12" width="12.7109375" style="92" customWidth="1"/>
    <col min="13" max="13" width="13.42578125" style="92" customWidth="1"/>
    <col min="14" max="14" width="13.85546875" style="92" customWidth="1"/>
    <col min="15" max="15" width="13.42578125" style="92" customWidth="1"/>
    <col min="16" max="16" width="14.42578125" style="92" customWidth="1"/>
    <col min="17" max="17" width="16" style="92" customWidth="1"/>
    <col min="18" max="18" width="15.85546875" style="92" customWidth="1"/>
    <col min="19" max="19" width="12.85546875" style="92" customWidth="1"/>
    <col min="20" max="21" width="13" style="92" customWidth="1"/>
    <col min="22" max="22" width="14.28515625" style="92" customWidth="1"/>
    <col min="23" max="23" width="11.28515625" style="92" customWidth="1"/>
    <col min="24" max="24" width="13.5703125" style="92" customWidth="1"/>
    <col min="25" max="25" width="12.7109375" style="92" customWidth="1"/>
    <col min="26" max="26" width="13.85546875" style="92" customWidth="1"/>
    <col min="27" max="27" width="11.42578125" style="92" customWidth="1"/>
    <col min="28" max="28" width="14" style="92" customWidth="1"/>
    <col min="29" max="29" width="13.7109375" style="92" customWidth="1"/>
    <col min="30" max="30" width="14.7109375" style="92" customWidth="1"/>
    <col min="31" max="31" width="10.5703125" style="92" customWidth="1"/>
    <col min="32" max="32" width="12.5703125" style="92" customWidth="1"/>
    <col min="33" max="33" width="11.5703125" style="92" customWidth="1"/>
    <col min="34" max="34" width="13.85546875" style="92" customWidth="1"/>
    <col min="35" max="35" width="12.42578125" style="92" customWidth="1"/>
    <col min="36" max="36" width="13" style="92" customWidth="1"/>
    <col min="37" max="37" width="14.42578125" style="92" customWidth="1"/>
    <col min="38" max="38" width="13.42578125" style="92" customWidth="1"/>
    <col min="39" max="39" width="11.85546875" style="92" customWidth="1"/>
    <col min="40" max="40" width="13.42578125" style="92" customWidth="1"/>
    <col min="41" max="46" width="14.140625" style="92" customWidth="1"/>
    <col min="47" max="47" width="12.5703125" style="92" customWidth="1"/>
    <col min="48" max="48" width="14.5703125" style="92" customWidth="1"/>
    <col min="49" max="49" width="14.42578125" style="92" customWidth="1"/>
    <col min="50" max="50" width="16.140625" style="92" customWidth="1"/>
    <col min="51" max="51" width="10.42578125" style="92" customWidth="1"/>
    <col min="52" max="52" width="10.85546875" style="92" customWidth="1"/>
    <col min="53" max="53" width="10.5703125" style="92" customWidth="1"/>
    <col min="54" max="54" width="14.28515625" style="92" customWidth="1"/>
    <col min="55" max="56" width="9.140625" style="92" customWidth="1"/>
    <col min="57" max="16384" width="9.140625" style="92"/>
  </cols>
  <sheetData>
    <row r="1" spans="1:58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O1" s="6"/>
      <c r="P1" s="6"/>
      <c r="Q1" s="161" t="s">
        <v>48</v>
      </c>
      <c r="R1" s="161"/>
      <c r="S1" s="6"/>
      <c r="T1" s="6"/>
      <c r="U1" s="6"/>
      <c r="V1" s="6"/>
      <c r="W1" s="6"/>
      <c r="X1" s="6"/>
      <c r="AA1" s="2"/>
      <c r="AB1" s="2"/>
      <c r="AC1" s="2"/>
      <c r="AD1" s="2"/>
      <c r="AE1" s="2"/>
      <c r="AF1" s="2"/>
      <c r="AG1" s="2"/>
      <c r="AH1" s="2"/>
      <c r="AI1" s="2"/>
      <c r="AK1" s="27"/>
      <c r="AL1" s="48" t="s">
        <v>49</v>
      </c>
      <c r="AM1" s="26"/>
      <c r="AN1" s="26"/>
      <c r="AO1" s="26"/>
      <c r="AP1" s="26"/>
      <c r="AQ1" s="26"/>
      <c r="AR1" s="26"/>
      <c r="AS1" s="26"/>
      <c r="AT1" s="26"/>
      <c r="AU1" s="26"/>
      <c r="AW1" s="48"/>
      <c r="BA1" s="144"/>
      <c r="BB1" s="48" t="s">
        <v>49</v>
      </c>
    </row>
    <row r="2" spans="1:58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8" ht="56.25" customHeight="1" x14ac:dyDescent="0.25">
      <c r="A3" s="1"/>
      <c r="C3" s="162" t="s">
        <v>53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8" ht="24.75" customHeight="1" x14ac:dyDescent="0.25">
      <c r="A4" s="1"/>
      <c r="C4" s="163" t="s">
        <v>56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8" ht="19.5" thickBot="1" x14ac:dyDescent="0.3">
      <c r="A5" s="4"/>
      <c r="B5" s="4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R5" s="47" t="s">
        <v>16</v>
      </c>
      <c r="S5" s="4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H5" s="47"/>
      <c r="AI5" s="47"/>
      <c r="AJ5" s="172" t="s">
        <v>16</v>
      </c>
      <c r="AK5" s="172"/>
      <c r="AL5" s="172"/>
      <c r="AM5" s="12"/>
      <c r="AN5" s="12"/>
      <c r="AO5" s="12"/>
      <c r="AP5" s="12"/>
      <c r="AQ5" s="12"/>
      <c r="AR5" s="12"/>
      <c r="AS5" s="12"/>
      <c r="AT5" s="12"/>
      <c r="AU5" s="209"/>
      <c r="AV5" s="209"/>
      <c r="AW5" s="209"/>
      <c r="AX5" s="209"/>
      <c r="AY5" s="203" t="s">
        <v>16</v>
      </c>
      <c r="AZ5" s="203"/>
      <c r="BA5" s="203"/>
      <c r="BB5" s="203"/>
    </row>
    <row r="6" spans="1:58" ht="18.75" customHeight="1" x14ac:dyDescent="0.25">
      <c r="A6" s="177" t="s">
        <v>10</v>
      </c>
      <c r="B6" s="180" t="s">
        <v>0</v>
      </c>
      <c r="C6" s="183" t="s">
        <v>17</v>
      </c>
      <c r="D6" s="184"/>
      <c r="E6" s="184"/>
      <c r="F6" s="185"/>
      <c r="G6" s="152" t="s">
        <v>18</v>
      </c>
      <c r="H6" s="153"/>
      <c r="I6" s="153"/>
      <c r="J6" s="153"/>
      <c r="K6" s="189" t="s">
        <v>13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5"/>
      <c r="AA6" s="166" t="s">
        <v>44</v>
      </c>
      <c r="AB6" s="167"/>
      <c r="AC6" s="167"/>
      <c r="AD6" s="167"/>
      <c r="AE6" s="170" t="s">
        <v>13</v>
      </c>
      <c r="AF6" s="170"/>
      <c r="AG6" s="170"/>
      <c r="AH6" s="170"/>
      <c r="AI6" s="170"/>
      <c r="AJ6" s="170"/>
      <c r="AK6" s="170"/>
      <c r="AL6" s="171"/>
      <c r="AM6" s="152" t="s">
        <v>19</v>
      </c>
      <c r="AN6" s="153"/>
      <c r="AO6" s="153"/>
      <c r="AP6" s="154"/>
      <c r="AQ6" s="204" t="s">
        <v>52</v>
      </c>
      <c r="AR6" s="205"/>
      <c r="AS6" s="205"/>
      <c r="AT6" s="206"/>
      <c r="AU6" s="152" t="s">
        <v>43</v>
      </c>
      <c r="AV6" s="153"/>
      <c r="AW6" s="153"/>
      <c r="AX6" s="154"/>
      <c r="AY6" s="152" t="s">
        <v>54</v>
      </c>
      <c r="AZ6" s="153"/>
      <c r="BA6" s="153"/>
      <c r="BB6" s="154"/>
    </row>
    <row r="7" spans="1:58" ht="141" customHeight="1" x14ac:dyDescent="0.25">
      <c r="A7" s="178"/>
      <c r="B7" s="181"/>
      <c r="C7" s="186"/>
      <c r="D7" s="187"/>
      <c r="E7" s="187"/>
      <c r="F7" s="188"/>
      <c r="G7" s="155"/>
      <c r="H7" s="156"/>
      <c r="I7" s="156"/>
      <c r="J7" s="156"/>
      <c r="K7" s="158" t="s">
        <v>20</v>
      </c>
      <c r="L7" s="159"/>
      <c r="M7" s="159"/>
      <c r="N7" s="160"/>
      <c r="O7" s="158" t="s">
        <v>45</v>
      </c>
      <c r="P7" s="159"/>
      <c r="Q7" s="159"/>
      <c r="R7" s="160"/>
      <c r="S7" s="156" t="s">
        <v>22</v>
      </c>
      <c r="T7" s="156"/>
      <c r="U7" s="156"/>
      <c r="V7" s="156"/>
      <c r="W7" s="156" t="s">
        <v>46</v>
      </c>
      <c r="X7" s="156"/>
      <c r="Y7" s="156"/>
      <c r="Z7" s="157"/>
      <c r="AA7" s="168"/>
      <c r="AB7" s="169"/>
      <c r="AC7" s="169"/>
      <c r="AD7" s="169"/>
      <c r="AE7" s="174" t="s">
        <v>47</v>
      </c>
      <c r="AF7" s="175"/>
      <c r="AG7" s="175"/>
      <c r="AH7" s="176"/>
      <c r="AI7" s="158" t="s">
        <v>21</v>
      </c>
      <c r="AJ7" s="159"/>
      <c r="AK7" s="159"/>
      <c r="AL7" s="173"/>
      <c r="AM7" s="155"/>
      <c r="AN7" s="156"/>
      <c r="AO7" s="156"/>
      <c r="AP7" s="157"/>
      <c r="AQ7" s="207"/>
      <c r="AR7" s="175"/>
      <c r="AS7" s="175"/>
      <c r="AT7" s="208"/>
      <c r="AU7" s="155"/>
      <c r="AV7" s="156"/>
      <c r="AW7" s="156"/>
      <c r="AX7" s="157"/>
      <c r="AY7" s="155"/>
      <c r="AZ7" s="156"/>
      <c r="BA7" s="156"/>
      <c r="BB7" s="157"/>
    </row>
    <row r="8" spans="1:58" ht="21" customHeight="1" x14ac:dyDescent="0.25">
      <c r="A8" s="178"/>
      <c r="B8" s="181"/>
      <c r="C8" s="195" t="s">
        <v>12</v>
      </c>
      <c r="D8" s="187" t="s">
        <v>11</v>
      </c>
      <c r="E8" s="187"/>
      <c r="F8" s="188"/>
      <c r="G8" s="197" t="s">
        <v>23</v>
      </c>
      <c r="H8" s="187" t="s">
        <v>11</v>
      </c>
      <c r="I8" s="187"/>
      <c r="J8" s="187"/>
      <c r="K8" s="190" t="s">
        <v>23</v>
      </c>
      <c r="L8" s="156" t="s">
        <v>11</v>
      </c>
      <c r="M8" s="156"/>
      <c r="N8" s="156"/>
      <c r="O8" s="190" t="s">
        <v>23</v>
      </c>
      <c r="P8" s="156" t="s">
        <v>11</v>
      </c>
      <c r="Q8" s="156"/>
      <c r="R8" s="156"/>
      <c r="S8" s="190" t="s">
        <v>23</v>
      </c>
      <c r="T8" s="156" t="s">
        <v>11</v>
      </c>
      <c r="U8" s="156"/>
      <c r="V8" s="156"/>
      <c r="W8" s="190" t="s">
        <v>23</v>
      </c>
      <c r="X8" s="156" t="s">
        <v>11</v>
      </c>
      <c r="Y8" s="156"/>
      <c r="Z8" s="157"/>
      <c r="AA8" s="193" t="s">
        <v>23</v>
      </c>
      <c r="AB8" s="156" t="s">
        <v>11</v>
      </c>
      <c r="AC8" s="156"/>
      <c r="AD8" s="156"/>
      <c r="AE8" s="190" t="s">
        <v>24</v>
      </c>
      <c r="AF8" s="156" t="s">
        <v>11</v>
      </c>
      <c r="AG8" s="156"/>
      <c r="AH8" s="156"/>
      <c r="AI8" s="190" t="s">
        <v>25</v>
      </c>
      <c r="AJ8" s="156" t="s">
        <v>11</v>
      </c>
      <c r="AK8" s="156"/>
      <c r="AL8" s="157"/>
      <c r="AM8" s="193" t="s">
        <v>23</v>
      </c>
      <c r="AN8" s="156" t="s">
        <v>11</v>
      </c>
      <c r="AO8" s="156"/>
      <c r="AP8" s="157"/>
      <c r="AQ8" s="193" t="s">
        <v>23</v>
      </c>
      <c r="AR8" s="156" t="s">
        <v>11</v>
      </c>
      <c r="AS8" s="156"/>
      <c r="AT8" s="157"/>
      <c r="AU8" s="193" t="s">
        <v>23</v>
      </c>
      <c r="AV8" s="156" t="s">
        <v>11</v>
      </c>
      <c r="AW8" s="156"/>
      <c r="AX8" s="157"/>
      <c r="AY8" s="193" t="s">
        <v>23</v>
      </c>
      <c r="AZ8" s="156" t="s">
        <v>11</v>
      </c>
      <c r="BA8" s="156"/>
      <c r="BB8" s="157"/>
    </row>
    <row r="9" spans="1:58" ht="171" customHeight="1" thickBot="1" x14ac:dyDescent="0.3">
      <c r="A9" s="179"/>
      <c r="B9" s="182"/>
      <c r="C9" s="196"/>
      <c r="D9" s="13" t="s">
        <v>50</v>
      </c>
      <c r="E9" s="13" t="s">
        <v>14</v>
      </c>
      <c r="F9" s="14" t="s">
        <v>15</v>
      </c>
      <c r="G9" s="198"/>
      <c r="H9" s="15" t="s">
        <v>50</v>
      </c>
      <c r="I9" s="15" t="s">
        <v>14</v>
      </c>
      <c r="J9" s="15" t="s">
        <v>15</v>
      </c>
      <c r="K9" s="199"/>
      <c r="L9" s="15" t="s">
        <v>50</v>
      </c>
      <c r="M9" s="15" t="s">
        <v>14</v>
      </c>
      <c r="N9" s="15" t="s">
        <v>15</v>
      </c>
      <c r="O9" s="199"/>
      <c r="P9" s="15" t="s">
        <v>50</v>
      </c>
      <c r="Q9" s="15" t="s">
        <v>14</v>
      </c>
      <c r="R9" s="15" t="s">
        <v>15</v>
      </c>
      <c r="S9" s="199"/>
      <c r="T9" s="15" t="s">
        <v>50</v>
      </c>
      <c r="U9" s="15" t="s">
        <v>14</v>
      </c>
      <c r="V9" s="15" t="s">
        <v>15</v>
      </c>
      <c r="W9" s="199"/>
      <c r="X9" s="15" t="s">
        <v>50</v>
      </c>
      <c r="Y9" s="15" t="s">
        <v>14</v>
      </c>
      <c r="Z9" s="16" t="s">
        <v>15</v>
      </c>
      <c r="AA9" s="202"/>
      <c r="AB9" s="126" t="s">
        <v>50</v>
      </c>
      <c r="AC9" s="126" t="s">
        <v>14</v>
      </c>
      <c r="AD9" s="126" t="s">
        <v>15</v>
      </c>
      <c r="AE9" s="191"/>
      <c r="AF9" s="126" t="s">
        <v>50</v>
      </c>
      <c r="AG9" s="126" t="s">
        <v>26</v>
      </c>
      <c r="AH9" s="126" t="s">
        <v>27</v>
      </c>
      <c r="AI9" s="191"/>
      <c r="AJ9" s="126" t="s">
        <v>50</v>
      </c>
      <c r="AK9" s="126" t="s">
        <v>26</v>
      </c>
      <c r="AL9" s="77" t="s">
        <v>27</v>
      </c>
      <c r="AM9" s="194"/>
      <c r="AN9" s="15" t="s">
        <v>50</v>
      </c>
      <c r="AO9" s="15" t="s">
        <v>14</v>
      </c>
      <c r="AP9" s="16" t="s">
        <v>15</v>
      </c>
      <c r="AQ9" s="202"/>
      <c r="AR9" s="126" t="s">
        <v>50</v>
      </c>
      <c r="AS9" s="126" t="s">
        <v>14</v>
      </c>
      <c r="AT9" s="77" t="s">
        <v>15</v>
      </c>
      <c r="AU9" s="194"/>
      <c r="AV9" s="15" t="s">
        <v>50</v>
      </c>
      <c r="AW9" s="15" t="s">
        <v>14</v>
      </c>
      <c r="AX9" s="16" t="s">
        <v>15</v>
      </c>
      <c r="AY9" s="194"/>
      <c r="AZ9" s="15" t="s">
        <v>50</v>
      </c>
      <c r="BA9" s="15" t="s">
        <v>14</v>
      </c>
      <c r="BB9" s="16" t="s">
        <v>15</v>
      </c>
    </row>
    <row r="10" spans="1:58" ht="15" customHeight="1" thickBot="1" x14ac:dyDescent="0.3">
      <c r="A10" s="17"/>
      <c r="B10" s="18"/>
      <c r="C10" s="19">
        <v>1</v>
      </c>
      <c r="D10" s="20">
        <v>2</v>
      </c>
      <c r="E10" s="20">
        <v>3</v>
      </c>
      <c r="F10" s="21" t="s">
        <v>28</v>
      </c>
      <c r="G10" s="19">
        <v>4</v>
      </c>
      <c r="H10" s="20">
        <v>5</v>
      </c>
      <c r="I10" s="20">
        <v>6</v>
      </c>
      <c r="J10" s="20" t="s">
        <v>28</v>
      </c>
      <c r="K10" s="20">
        <v>7</v>
      </c>
      <c r="L10" s="20">
        <v>8</v>
      </c>
      <c r="M10" s="20">
        <v>9</v>
      </c>
      <c r="N10" s="20" t="s">
        <v>28</v>
      </c>
      <c r="O10" s="20">
        <v>10</v>
      </c>
      <c r="P10" s="20">
        <v>11</v>
      </c>
      <c r="Q10" s="20">
        <v>12</v>
      </c>
      <c r="R10" s="20" t="s">
        <v>28</v>
      </c>
      <c r="S10" s="22">
        <v>13</v>
      </c>
      <c r="T10" s="22">
        <v>14</v>
      </c>
      <c r="U10" s="22">
        <v>15</v>
      </c>
      <c r="V10" s="150" t="s">
        <v>28</v>
      </c>
      <c r="W10" s="20">
        <v>16</v>
      </c>
      <c r="X10" s="20">
        <v>17</v>
      </c>
      <c r="Y10" s="20">
        <v>18</v>
      </c>
      <c r="Z10" s="21" t="s">
        <v>28</v>
      </c>
      <c r="AA10" s="19">
        <v>19</v>
      </c>
      <c r="AB10" s="20">
        <v>20</v>
      </c>
      <c r="AC10" s="20">
        <v>21</v>
      </c>
      <c r="AD10" s="20" t="s">
        <v>28</v>
      </c>
      <c r="AE10" s="20">
        <v>22</v>
      </c>
      <c r="AF10" s="20">
        <v>23</v>
      </c>
      <c r="AG10" s="20">
        <v>24</v>
      </c>
      <c r="AH10" s="20" t="s">
        <v>28</v>
      </c>
      <c r="AI10" s="125">
        <v>25</v>
      </c>
      <c r="AJ10" s="20">
        <v>26</v>
      </c>
      <c r="AK10" s="20">
        <v>27</v>
      </c>
      <c r="AL10" s="18" t="s">
        <v>28</v>
      </c>
      <c r="AM10" s="19">
        <v>28</v>
      </c>
      <c r="AN10" s="20">
        <v>29</v>
      </c>
      <c r="AO10" s="20">
        <v>30</v>
      </c>
      <c r="AP10" s="21" t="s">
        <v>28</v>
      </c>
      <c r="AQ10" s="19">
        <v>31</v>
      </c>
      <c r="AR10" s="20">
        <v>32</v>
      </c>
      <c r="AS10" s="20">
        <v>33</v>
      </c>
      <c r="AT10" s="18" t="s">
        <v>28</v>
      </c>
      <c r="AU10" s="76">
        <v>34</v>
      </c>
      <c r="AV10" s="20">
        <v>35</v>
      </c>
      <c r="AW10" s="20">
        <v>36</v>
      </c>
      <c r="AX10" s="18" t="s">
        <v>28</v>
      </c>
      <c r="AY10" s="20">
        <v>37</v>
      </c>
      <c r="AZ10" s="20">
        <v>38</v>
      </c>
      <c r="BA10" s="20">
        <v>39</v>
      </c>
      <c r="BB10" s="18" t="s">
        <v>28</v>
      </c>
    </row>
    <row r="11" spans="1:58" s="93" customFormat="1" ht="20.25" x14ac:dyDescent="0.3">
      <c r="A11" s="23">
        <v>1</v>
      </c>
      <c r="B11" s="28" t="s">
        <v>29</v>
      </c>
      <c r="C11" s="29">
        <f>G11+AA11+AM11+AQ11+AU11+AY11</f>
        <v>841</v>
      </c>
      <c r="D11" s="30">
        <f>H11+AB11+AN11+AR11+AV11+AZ11</f>
        <v>102</v>
      </c>
      <c r="E11" s="30">
        <f>I11+AC11+AO11+AS11+AW11+BA11</f>
        <v>78</v>
      </c>
      <c r="F11" s="54">
        <f>E11/C11*100</f>
        <v>9.2746730083234237</v>
      </c>
      <c r="G11" s="102">
        <f>K11+O11+S11+W11</f>
        <v>220</v>
      </c>
      <c r="H11" s="32">
        <f t="shared" ref="G11:I33" si="0">L11+P11+T11+X11</f>
        <v>54</v>
      </c>
      <c r="I11" s="32">
        <f t="shared" si="0"/>
        <v>44</v>
      </c>
      <c r="J11" s="104">
        <f>I11/G11*100</f>
        <v>20</v>
      </c>
      <c r="K11" s="127">
        <v>25</v>
      </c>
      <c r="L11" s="103">
        <v>4</v>
      </c>
      <c r="M11" s="103">
        <v>4</v>
      </c>
      <c r="N11" s="104">
        <f>M11/K11*100</f>
        <v>16</v>
      </c>
      <c r="O11" s="103">
        <v>120</v>
      </c>
      <c r="P11" s="68">
        <v>38</v>
      </c>
      <c r="Q11" s="105">
        <v>28</v>
      </c>
      <c r="R11" s="104">
        <f>Q11/O11*100</f>
        <v>23.333333333333332</v>
      </c>
      <c r="S11" s="128">
        <v>71</v>
      </c>
      <c r="T11" s="106">
        <v>11</v>
      </c>
      <c r="U11" s="145">
        <v>11</v>
      </c>
      <c r="V11" s="151">
        <f>U11/S11*100</f>
        <v>15.492957746478872</v>
      </c>
      <c r="W11" s="148">
        <v>4</v>
      </c>
      <c r="X11" s="106">
        <v>1</v>
      </c>
      <c r="Y11" s="106">
        <v>1</v>
      </c>
      <c r="Z11" s="115">
        <f>Y11/W11*100</f>
        <v>25</v>
      </c>
      <c r="AA11" s="31">
        <f>AE11+AI11</f>
        <v>10</v>
      </c>
      <c r="AB11" s="32">
        <f>AF11+AJ11</f>
        <v>3</v>
      </c>
      <c r="AC11" s="32">
        <f>AG11+AK11</f>
        <v>0</v>
      </c>
      <c r="AD11" s="33">
        <f>AC11/AA11*100</f>
        <v>0</v>
      </c>
      <c r="AE11" s="129">
        <v>9</v>
      </c>
      <c r="AF11" s="73">
        <v>2</v>
      </c>
      <c r="AG11" s="123">
        <v>0</v>
      </c>
      <c r="AH11" s="33">
        <f>AG11/AE11*100</f>
        <v>0</v>
      </c>
      <c r="AI11" s="129">
        <v>1</v>
      </c>
      <c r="AJ11" s="73">
        <v>1</v>
      </c>
      <c r="AK11" s="124">
        <v>0</v>
      </c>
      <c r="AL11" s="120">
        <f t="shared" ref="AL11:AL32" si="1">AK11/AI11*100</f>
        <v>0</v>
      </c>
      <c r="AM11" s="130">
        <v>1</v>
      </c>
      <c r="AN11" s="32">
        <v>0</v>
      </c>
      <c r="AO11" s="32">
        <v>0</v>
      </c>
      <c r="AP11" s="35">
        <f>AO11/AM11*100</f>
        <v>0</v>
      </c>
      <c r="AQ11" s="131"/>
      <c r="AR11" s="82">
        <v>0</v>
      </c>
      <c r="AS11" s="82"/>
      <c r="AT11" s="35" t="e">
        <f t="shared" ref="AT11:AT32" si="2">AS11/AQ11*100</f>
        <v>#DIV/0!</v>
      </c>
      <c r="AU11" s="132">
        <v>610</v>
      </c>
      <c r="AV11" s="69">
        <v>45</v>
      </c>
      <c r="AW11" s="57">
        <v>34</v>
      </c>
      <c r="AX11" s="34">
        <f>AW11/AU11*100</f>
        <v>5.5737704918032787</v>
      </c>
      <c r="AY11" s="31"/>
      <c r="AZ11" s="36"/>
      <c r="BA11" s="32"/>
      <c r="BB11" s="34"/>
      <c r="BD11" s="94"/>
      <c r="BE11" s="95"/>
      <c r="BF11" s="96"/>
    </row>
    <row r="12" spans="1:58" s="93" customFormat="1" ht="20.25" x14ac:dyDescent="0.3">
      <c r="A12" s="24">
        <v>2</v>
      </c>
      <c r="B12" s="37" t="s">
        <v>30</v>
      </c>
      <c r="C12" s="29">
        <f t="shared" ref="C12:C32" si="3">G12+AA12+AM12+AQ12+AU12+AY12</f>
        <v>762</v>
      </c>
      <c r="D12" s="30">
        <f t="shared" ref="D12:D32" si="4">H12+AB12+AN12+AR12+AV12+AZ12</f>
        <v>105</v>
      </c>
      <c r="E12" s="30">
        <f t="shared" ref="E12:E32" si="5">I12+AC12+AO12+AS12+AW12+BA12</f>
        <v>104</v>
      </c>
      <c r="F12" s="54">
        <f t="shared" ref="F12:F32" si="6">E12/C12*100</f>
        <v>13.648293963254593</v>
      </c>
      <c r="G12" s="31">
        <f t="shared" si="0"/>
        <v>397</v>
      </c>
      <c r="H12" s="32">
        <f t="shared" si="0"/>
        <v>105</v>
      </c>
      <c r="I12" s="32">
        <f t="shared" si="0"/>
        <v>104</v>
      </c>
      <c r="J12" s="33">
        <f t="shared" ref="J12:J32" si="7">I12/G12*100</f>
        <v>26.196473551637279</v>
      </c>
      <c r="K12" s="133">
        <v>33</v>
      </c>
      <c r="L12" s="38">
        <v>4</v>
      </c>
      <c r="M12" s="38">
        <v>4</v>
      </c>
      <c r="N12" s="33">
        <f t="shared" ref="N12:N31" si="8">M12/K12*100</f>
        <v>12.121212121212121</v>
      </c>
      <c r="O12" s="38">
        <v>320</v>
      </c>
      <c r="P12" s="40">
        <v>95</v>
      </c>
      <c r="Q12" s="72">
        <v>94</v>
      </c>
      <c r="R12" s="33">
        <f t="shared" ref="R12:R31" si="9">Q12/O12*100</f>
        <v>29.375</v>
      </c>
      <c r="S12" s="134">
        <v>42</v>
      </c>
      <c r="T12" s="39">
        <v>6</v>
      </c>
      <c r="U12" s="146">
        <v>6</v>
      </c>
      <c r="V12" s="151">
        <f t="shared" ref="V12:V32" si="10">U12/S12*100</f>
        <v>14.285714285714285</v>
      </c>
      <c r="W12" s="149">
        <v>2</v>
      </c>
      <c r="X12" s="39"/>
      <c r="Y12" s="39"/>
      <c r="Z12" s="101">
        <f t="shared" ref="Z12:Z32" si="11">Y12/W12*100</f>
        <v>0</v>
      </c>
      <c r="AA12" s="41">
        <f t="shared" ref="AA12:AA32" si="12">AE12+AI12</f>
        <v>7</v>
      </c>
      <c r="AB12" s="38">
        <f t="shared" ref="AB12:AB32" si="13">AF12+AJ12</f>
        <v>0</v>
      </c>
      <c r="AC12" s="38">
        <f t="shared" ref="AC12:AC32" si="14">AG12+AK12</f>
        <v>0</v>
      </c>
      <c r="AD12" s="89">
        <f t="shared" ref="AD12:AD32" si="15">AC12/AA12*100</f>
        <v>0</v>
      </c>
      <c r="AE12" s="135">
        <v>6</v>
      </c>
      <c r="AF12" s="40">
        <v>0</v>
      </c>
      <c r="AG12" s="88">
        <v>0</v>
      </c>
      <c r="AH12" s="89">
        <f t="shared" ref="AH12:AH31" si="16">AG12/AE12*100</f>
        <v>0</v>
      </c>
      <c r="AI12" s="135">
        <v>1</v>
      </c>
      <c r="AJ12" s="40">
        <v>0</v>
      </c>
      <c r="AK12" s="90">
        <v>0</v>
      </c>
      <c r="AL12" s="120">
        <f t="shared" si="1"/>
        <v>0</v>
      </c>
      <c r="AM12" s="136">
        <v>0</v>
      </c>
      <c r="AN12" s="38">
        <v>0</v>
      </c>
      <c r="AO12" s="38">
        <v>0</v>
      </c>
      <c r="AP12" s="35" t="e">
        <f t="shared" ref="AP12:AP32" si="17">AO12/AM12*100</f>
        <v>#DIV/0!</v>
      </c>
      <c r="AQ12" s="137"/>
      <c r="AR12" s="74">
        <v>0</v>
      </c>
      <c r="AS12" s="74"/>
      <c r="AT12" s="35" t="e">
        <f t="shared" si="2"/>
        <v>#DIV/0!</v>
      </c>
      <c r="AU12" s="138">
        <v>358</v>
      </c>
      <c r="AV12" s="70">
        <v>0</v>
      </c>
      <c r="AW12" s="57">
        <v>0</v>
      </c>
      <c r="AX12" s="34">
        <f t="shared" ref="AX12:AX32" si="18">AW12/AU12*100</f>
        <v>0</v>
      </c>
      <c r="AY12" s="41"/>
      <c r="AZ12" s="42"/>
      <c r="BA12" s="38"/>
      <c r="BB12" s="34"/>
      <c r="BD12" s="94"/>
      <c r="BE12" s="95"/>
      <c r="BF12" s="96"/>
    </row>
    <row r="13" spans="1:58" s="93" customFormat="1" ht="20.25" x14ac:dyDescent="0.3">
      <c r="A13" s="24">
        <v>3</v>
      </c>
      <c r="B13" s="37" t="s">
        <v>31</v>
      </c>
      <c r="C13" s="29">
        <f t="shared" si="3"/>
        <v>1000</v>
      </c>
      <c r="D13" s="30">
        <f t="shared" si="4"/>
        <v>191</v>
      </c>
      <c r="E13" s="30">
        <f t="shared" si="5"/>
        <v>147</v>
      </c>
      <c r="F13" s="54">
        <f t="shared" si="6"/>
        <v>14.7</v>
      </c>
      <c r="G13" s="31">
        <f t="shared" si="0"/>
        <v>229</v>
      </c>
      <c r="H13" s="32">
        <f t="shared" si="0"/>
        <v>113</v>
      </c>
      <c r="I13" s="32">
        <f t="shared" si="0"/>
        <v>105</v>
      </c>
      <c r="J13" s="33">
        <f t="shared" si="7"/>
        <v>45.851528384279476</v>
      </c>
      <c r="K13" s="133">
        <v>25</v>
      </c>
      <c r="L13" s="38">
        <v>7</v>
      </c>
      <c r="M13" s="38">
        <v>5</v>
      </c>
      <c r="N13" s="33">
        <f t="shared" si="8"/>
        <v>20</v>
      </c>
      <c r="O13" s="38">
        <v>200</v>
      </c>
      <c r="P13" s="40">
        <v>104</v>
      </c>
      <c r="Q13" s="72">
        <v>98</v>
      </c>
      <c r="R13" s="33">
        <f t="shared" si="9"/>
        <v>49</v>
      </c>
      <c r="S13" s="134"/>
      <c r="T13" s="43">
        <v>0</v>
      </c>
      <c r="U13" s="147"/>
      <c r="V13" s="151" t="e">
        <f t="shared" si="10"/>
        <v>#DIV/0!</v>
      </c>
      <c r="W13" s="149">
        <v>4</v>
      </c>
      <c r="X13" s="43">
        <v>2</v>
      </c>
      <c r="Y13" s="43">
        <v>2</v>
      </c>
      <c r="Z13" s="101">
        <f t="shared" si="11"/>
        <v>50</v>
      </c>
      <c r="AA13" s="41">
        <f t="shared" si="12"/>
        <v>33</v>
      </c>
      <c r="AB13" s="38">
        <f t="shared" si="13"/>
        <v>34</v>
      </c>
      <c r="AC13" s="38">
        <f t="shared" si="14"/>
        <v>1</v>
      </c>
      <c r="AD13" s="89">
        <f t="shared" si="15"/>
        <v>3.0303030303030303</v>
      </c>
      <c r="AE13" s="135">
        <v>29</v>
      </c>
      <c r="AF13" s="40">
        <v>29</v>
      </c>
      <c r="AG13" s="88">
        <v>1</v>
      </c>
      <c r="AH13" s="89">
        <f t="shared" si="16"/>
        <v>3.4482758620689653</v>
      </c>
      <c r="AI13" s="135">
        <v>4</v>
      </c>
      <c r="AJ13" s="40">
        <v>5</v>
      </c>
      <c r="AK13" s="90">
        <v>0</v>
      </c>
      <c r="AL13" s="120">
        <f t="shared" si="1"/>
        <v>0</v>
      </c>
      <c r="AM13" s="136">
        <v>2</v>
      </c>
      <c r="AN13" s="38">
        <v>2</v>
      </c>
      <c r="AO13" s="38">
        <v>2</v>
      </c>
      <c r="AP13" s="35">
        <f t="shared" si="17"/>
        <v>100</v>
      </c>
      <c r="AQ13" s="137">
        <v>4</v>
      </c>
      <c r="AR13" s="74">
        <v>4</v>
      </c>
      <c r="AS13" s="74">
        <v>1</v>
      </c>
      <c r="AT13" s="35">
        <f t="shared" si="2"/>
        <v>25</v>
      </c>
      <c r="AU13" s="138">
        <v>732</v>
      </c>
      <c r="AV13" s="70">
        <v>38</v>
      </c>
      <c r="AW13" s="57">
        <v>38</v>
      </c>
      <c r="AX13" s="34">
        <f t="shared" si="18"/>
        <v>5.1912568306010929</v>
      </c>
      <c r="AY13" s="41"/>
      <c r="AZ13" s="42"/>
      <c r="BA13" s="38"/>
      <c r="BB13" s="34"/>
      <c r="BD13" s="94"/>
      <c r="BE13" s="95"/>
      <c r="BF13" s="96"/>
    </row>
    <row r="14" spans="1:58" s="93" customFormat="1" ht="20.25" x14ac:dyDescent="0.3">
      <c r="A14" s="24">
        <v>4</v>
      </c>
      <c r="B14" s="37" t="s">
        <v>1</v>
      </c>
      <c r="C14" s="29">
        <f t="shared" si="3"/>
        <v>812</v>
      </c>
      <c r="D14" s="30">
        <f t="shared" si="4"/>
        <v>64</v>
      </c>
      <c r="E14" s="30">
        <f t="shared" si="5"/>
        <v>63</v>
      </c>
      <c r="F14" s="54">
        <f t="shared" si="6"/>
        <v>7.7586206896551726</v>
      </c>
      <c r="G14" s="31">
        <f t="shared" si="0"/>
        <v>154</v>
      </c>
      <c r="H14" s="32">
        <f t="shared" si="0"/>
        <v>37</v>
      </c>
      <c r="I14" s="32">
        <f t="shared" si="0"/>
        <v>37</v>
      </c>
      <c r="J14" s="33">
        <f t="shared" si="7"/>
        <v>24.025974025974026</v>
      </c>
      <c r="K14" s="133">
        <v>10</v>
      </c>
      <c r="L14" s="38">
        <v>3</v>
      </c>
      <c r="M14" s="38">
        <v>3</v>
      </c>
      <c r="N14" s="33">
        <f t="shared" si="8"/>
        <v>30</v>
      </c>
      <c r="O14" s="38">
        <v>140</v>
      </c>
      <c r="P14" s="40">
        <v>30</v>
      </c>
      <c r="Q14" s="72">
        <v>30</v>
      </c>
      <c r="R14" s="33">
        <f t="shared" si="9"/>
        <v>21.428571428571427</v>
      </c>
      <c r="S14" s="134"/>
      <c r="T14" s="43">
        <v>0</v>
      </c>
      <c r="U14" s="147"/>
      <c r="V14" s="151" t="e">
        <f t="shared" si="10"/>
        <v>#DIV/0!</v>
      </c>
      <c r="W14" s="149">
        <v>4</v>
      </c>
      <c r="X14" s="43">
        <v>4</v>
      </c>
      <c r="Y14" s="43">
        <v>4</v>
      </c>
      <c r="Z14" s="101">
        <f t="shared" si="11"/>
        <v>100</v>
      </c>
      <c r="AA14" s="41">
        <f t="shared" si="12"/>
        <v>21</v>
      </c>
      <c r="AB14" s="38">
        <f t="shared" si="13"/>
        <v>1</v>
      </c>
      <c r="AC14" s="38">
        <f t="shared" si="14"/>
        <v>1</v>
      </c>
      <c r="AD14" s="89">
        <f t="shared" si="15"/>
        <v>4.7619047619047619</v>
      </c>
      <c r="AE14" s="135">
        <v>19</v>
      </c>
      <c r="AF14" s="40">
        <v>1</v>
      </c>
      <c r="AG14" s="88">
        <v>1</v>
      </c>
      <c r="AH14" s="89">
        <f t="shared" si="16"/>
        <v>5.2631578947368416</v>
      </c>
      <c r="AI14" s="135">
        <v>2</v>
      </c>
      <c r="AJ14" s="40">
        <v>0</v>
      </c>
      <c r="AK14" s="90">
        <v>0</v>
      </c>
      <c r="AL14" s="120">
        <f t="shared" si="1"/>
        <v>0</v>
      </c>
      <c r="AM14" s="136">
        <v>0</v>
      </c>
      <c r="AN14" s="38">
        <v>0</v>
      </c>
      <c r="AO14" s="38">
        <v>0</v>
      </c>
      <c r="AP14" s="35" t="e">
        <f t="shared" si="17"/>
        <v>#DIV/0!</v>
      </c>
      <c r="AQ14" s="137">
        <v>2</v>
      </c>
      <c r="AR14" s="74">
        <v>1</v>
      </c>
      <c r="AS14" s="74"/>
      <c r="AT14" s="35">
        <f t="shared" si="2"/>
        <v>0</v>
      </c>
      <c r="AU14" s="139">
        <v>635</v>
      </c>
      <c r="AV14" s="70">
        <v>25</v>
      </c>
      <c r="AW14" s="87">
        <v>25</v>
      </c>
      <c r="AX14" s="34">
        <f t="shared" si="18"/>
        <v>3.9370078740157481</v>
      </c>
      <c r="AY14" s="140"/>
      <c r="AZ14" s="42"/>
      <c r="BA14" s="38"/>
      <c r="BB14" s="34"/>
      <c r="BD14" s="94"/>
      <c r="BE14" s="95"/>
      <c r="BF14" s="96"/>
    </row>
    <row r="15" spans="1:58" s="93" customFormat="1" ht="20.25" x14ac:dyDescent="0.3">
      <c r="A15" s="24">
        <v>5</v>
      </c>
      <c r="B15" s="37" t="s">
        <v>32</v>
      </c>
      <c r="C15" s="29">
        <f t="shared" si="3"/>
        <v>1228</v>
      </c>
      <c r="D15" s="30">
        <f t="shared" si="4"/>
        <v>218</v>
      </c>
      <c r="E15" s="30">
        <f t="shared" si="5"/>
        <v>219</v>
      </c>
      <c r="F15" s="54">
        <f t="shared" si="6"/>
        <v>17.833876221498372</v>
      </c>
      <c r="G15" s="31">
        <f t="shared" si="0"/>
        <v>104</v>
      </c>
      <c r="H15" s="32">
        <f t="shared" si="0"/>
        <v>17</v>
      </c>
      <c r="I15" s="32">
        <f t="shared" si="0"/>
        <v>17</v>
      </c>
      <c r="J15" s="33">
        <f t="shared" si="7"/>
        <v>16.346153846153847</v>
      </c>
      <c r="K15" s="133">
        <v>10</v>
      </c>
      <c r="L15" s="38">
        <v>1</v>
      </c>
      <c r="M15" s="38">
        <v>1</v>
      </c>
      <c r="N15" s="33">
        <f t="shared" si="8"/>
        <v>10</v>
      </c>
      <c r="O15" s="38">
        <v>90</v>
      </c>
      <c r="P15" s="40">
        <v>16</v>
      </c>
      <c r="Q15" s="72">
        <v>16</v>
      </c>
      <c r="R15" s="33">
        <f t="shared" si="9"/>
        <v>17.777777777777779</v>
      </c>
      <c r="S15" s="134"/>
      <c r="T15" s="43">
        <v>0</v>
      </c>
      <c r="U15" s="147"/>
      <c r="V15" s="151" t="e">
        <f t="shared" si="10"/>
        <v>#DIV/0!</v>
      </c>
      <c r="W15" s="149">
        <v>4</v>
      </c>
      <c r="X15" s="43"/>
      <c r="Y15" s="43"/>
      <c r="Z15" s="101">
        <f t="shared" si="11"/>
        <v>0</v>
      </c>
      <c r="AA15" s="41">
        <f t="shared" si="12"/>
        <v>31</v>
      </c>
      <c r="AB15" s="38">
        <f t="shared" si="13"/>
        <v>1</v>
      </c>
      <c r="AC15" s="38">
        <f t="shared" si="14"/>
        <v>1</v>
      </c>
      <c r="AD15" s="89">
        <f t="shared" si="15"/>
        <v>3.225806451612903</v>
      </c>
      <c r="AE15" s="135">
        <v>26</v>
      </c>
      <c r="AF15" s="40">
        <v>1</v>
      </c>
      <c r="AG15" s="88">
        <v>1</v>
      </c>
      <c r="AH15" s="89">
        <f t="shared" si="16"/>
        <v>3.8461538461538463</v>
      </c>
      <c r="AI15" s="135">
        <v>5</v>
      </c>
      <c r="AJ15" s="40">
        <v>0</v>
      </c>
      <c r="AK15" s="90">
        <v>0</v>
      </c>
      <c r="AL15" s="120">
        <f t="shared" si="1"/>
        <v>0</v>
      </c>
      <c r="AM15" s="136">
        <v>1</v>
      </c>
      <c r="AN15" s="38">
        <v>0</v>
      </c>
      <c r="AO15" s="38">
        <v>0</v>
      </c>
      <c r="AP15" s="35">
        <f t="shared" si="17"/>
        <v>0</v>
      </c>
      <c r="AQ15" s="137">
        <v>2</v>
      </c>
      <c r="AR15" s="74">
        <v>0</v>
      </c>
      <c r="AS15" s="74"/>
      <c r="AT15" s="35">
        <f t="shared" si="2"/>
        <v>0</v>
      </c>
      <c r="AU15" s="139">
        <v>1090</v>
      </c>
      <c r="AV15" s="70">
        <v>200</v>
      </c>
      <c r="AW15" s="87">
        <v>201</v>
      </c>
      <c r="AX15" s="34">
        <f t="shared" si="18"/>
        <v>18.440366972477065</v>
      </c>
      <c r="AY15" s="140"/>
      <c r="AZ15" s="42"/>
      <c r="BA15" s="38"/>
      <c r="BB15" s="34"/>
      <c r="BD15" s="94"/>
      <c r="BE15" s="95"/>
      <c r="BF15" s="96"/>
    </row>
    <row r="16" spans="1:58" s="93" customFormat="1" ht="20.25" x14ac:dyDescent="0.3">
      <c r="A16" s="24">
        <v>6</v>
      </c>
      <c r="B16" s="37" t="s">
        <v>7</v>
      </c>
      <c r="C16" s="29">
        <f t="shared" si="3"/>
        <v>1918</v>
      </c>
      <c r="D16" s="30">
        <f t="shared" si="4"/>
        <v>233</v>
      </c>
      <c r="E16" s="30">
        <f t="shared" si="5"/>
        <v>233</v>
      </c>
      <c r="F16" s="54">
        <f t="shared" si="6"/>
        <v>12.148070907194995</v>
      </c>
      <c r="G16" s="31">
        <f t="shared" si="0"/>
        <v>991</v>
      </c>
      <c r="H16" s="32">
        <f t="shared" si="0"/>
        <v>233</v>
      </c>
      <c r="I16" s="32">
        <f t="shared" si="0"/>
        <v>233</v>
      </c>
      <c r="J16" s="33">
        <f t="shared" si="7"/>
        <v>23.511604439959637</v>
      </c>
      <c r="K16" s="133">
        <v>35</v>
      </c>
      <c r="L16" s="38">
        <v>14</v>
      </c>
      <c r="M16" s="38">
        <v>14</v>
      </c>
      <c r="N16" s="33">
        <f t="shared" si="8"/>
        <v>40</v>
      </c>
      <c r="O16" s="38">
        <v>920</v>
      </c>
      <c r="P16" s="40">
        <v>209</v>
      </c>
      <c r="Q16" s="72">
        <v>209</v>
      </c>
      <c r="R16" s="33">
        <f t="shared" si="9"/>
        <v>22.717391304347824</v>
      </c>
      <c r="S16" s="134">
        <v>32</v>
      </c>
      <c r="T16" s="43">
        <v>9</v>
      </c>
      <c r="U16" s="147">
        <v>9</v>
      </c>
      <c r="V16" s="151">
        <f t="shared" si="10"/>
        <v>28.125</v>
      </c>
      <c r="W16" s="149">
        <v>4</v>
      </c>
      <c r="X16" s="43">
        <v>1</v>
      </c>
      <c r="Y16" s="43">
        <v>1</v>
      </c>
      <c r="Z16" s="101">
        <f t="shared" si="11"/>
        <v>25</v>
      </c>
      <c r="AA16" s="41">
        <f t="shared" si="12"/>
        <v>11</v>
      </c>
      <c r="AB16" s="38">
        <f t="shared" si="13"/>
        <v>0</v>
      </c>
      <c r="AC16" s="38">
        <f t="shared" si="14"/>
        <v>0</v>
      </c>
      <c r="AD16" s="89">
        <f t="shared" si="15"/>
        <v>0</v>
      </c>
      <c r="AE16" s="135">
        <v>10</v>
      </c>
      <c r="AF16" s="40">
        <v>0</v>
      </c>
      <c r="AG16" s="88"/>
      <c r="AH16" s="89">
        <f t="shared" si="16"/>
        <v>0</v>
      </c>
      <c r="AI16" s="135">
        <v>1</v>
      </c>
      <c r="AJ16" s="40">
        <v>0</v>
      </c>
      <c r="AK16" s="90">
        <v>0</v>
      </c>
      <c r="AL16" s="120">
        <f t="shared" si="1"/>
        <v>0</v>
      </c>
      <c r="AM16" s="136">
        <v>1</v>
      </c>
      <c r="AN16" s="38">
        <v>0</v>
      </c>
      <c r="AO16" s="38">
        <v>0</v>
      </c>
      <c r="AP16" s="35">
        <f t="shared" si="17"/>
        <v>0</v>
      </c>
      <c r="AQ16" s="137"/>
      <c r="AR16" s="74">
        <v>0</v>
      </c>
      <c r="AS16" s="74"/>
      <c r="AT16" s="35" t="e">
        <f t="shared" si="2"/>
        <v>#DIV/0!</v>
      </c>
      <c r="AU16" s="132">
        <v>915</v>
      </c>
      <c r="AV16" s="70">
        <v>0</v>
      </c>
      <c r="AW16" s="57"/>
      <c r="AX16" s="34">
        <f t="shared" si="18"/>
        <v>0</v>
      </c>
      <c r="AY16" s="140"/>
      <c r="AZ16" s="42"/>
      <c r="BA16" s="38"/>
      <c r="BB16" s="34"/>
      <c r="BD16" s="94"/>
      <c r="BE16" s="95"/>
      <c r="BF16" s="96"/>
    </row>
    <row r="17" spans="1:58" s="93" customFormat="1" ht="20.25" x14ac:dyDescent="0.3">
      <c r="A17" s="24">
        <v>7</v>
      </c>
      <c r="B17" s="37" t="s">
        <v>33</v>
      </c>
      <c r="C17" s="29">
        <f t="shared" si="3"/>
        <v>1414</v>
      </c>
      <c r="D17" s="30">
        <f t="shared" si="4"/>
        <v>267</v>
      </c>
      <c r="E17" s="30">
        <f t="shared" si="5"/>
        <v>265</v>
      </c>
      <c r="F17" s="54">
        <f t="shared" si="6"/>
        <v>18.741159830268742</v>
      </c>
      <c r="G17" s="31">
        <f t="shared" si="0"/>
        <v>124</v>
      </c>
      <c r="H17" s="32">
        <f t="shared" si="0"/>
        <v>33</v>
      </c>
      <c r="I17" s="32">
        <f t="shared" si="0"/>
        <v>32</v>
      </c>
      <c r="J17" s="33">
        <f t="shared" si="7"/>
        <v>25.806451612903224</v>
      </c>
      <c r="K17" s="133">
        <v>10</v>
      </c>
      <c r="L17" s="38">
        <v>12</v>
      </c>
      <c r="M17" s="38">
        <v>11</v>
      </c>
      <c r="N17" s="33">
        <f t="shared" si="8"/>
        <v>110.00000000000001</v>
      </c>
      <c r="O17" s="38">
        <v>107</v>
      </c>
      <c r="P17" s="40">
        <v>21</v>
      </c>
      <c r="Q17" s="72">
        <v>21</v>
      </c>
      <c r="R17" s="33">
        <f t="shared" si="9"/>
        <v>19.626168224299064</v>
      </c>
      <c r="S17" s="134"/>
      <c r="T17" s="43">
        <v>0</v>
      </c>
      <c r="U17" s="147"/>
      <c r="V17" s="151" t="e">
        <f t="shared" si="10"/>
        <v>#DIV/0!</v>
      </c>
      <c r="W17" s="149">
        <v>7</v>
      </c>
      <c r="X17" s="43"/>
      <c r="Y17" s="43"/>
      <c r="Z17" s="101">
        <f t="shared" si="11"/>
        <v>0</v>
      </c>
      <c r="AA17" s="41">
        <f t="shared" si="12"/>
        <v>13</v>
      </c>
      <c r="AB17" s="38">
        <f t="shared" si="13"/>
        <v>3</v>
      </c>
      <c r="AC17" s="38">
        <f t="shared" si="14"/>
        <v>2</v>
      </c>
      <c r="AD17" s="89">
        <f t="shared" si="15"/>
        <v>15.384615384615385</v>
      </c>
      <c r="AE17" s="135">
        <v>12</v>
      </c>
      <c r="AF17" s="40">
        <v>2</v>
      </c>
      <c r="AG17" s="88">
        <v>2</v>
      </c>
      <c r="AH17" s="89">
        <f t="shared" si="16"/>
        <v>16.666666666666664</v>
      </c>
      <c r="AI17" s="135">
        <v>1</v>
      </c>
      <c r="AJ17" s="40">
        <v>1</v>
      </c>
      <c r="AK17" s="90">
        <v>0</v>
      </c>
      <c r="AL17" s="120">
        <f t="shared" si="1"/>
        <v>0</v>
      </c>
      <c r="AM17" s="136">
        <v>2</v>
      </c>
      <c r="AN17" s="38">
        <v>0</v>
      </c>
      <c r="AO17" s="38">
        <v>0</v>
      </c>
      <c r="AP17" s="35">
        <f t="shared" si="17"/>
        <v>0</v>
      </c>
      <c r="AQ17" s="137">
        <v>5</v>
      </c>
      <c r="AR17" s="74">
        <v>1</v>
      </c>
      <c r="AS17" s="74">
        <v>1</v>
      </c>
      <c r="AT17" s="35">
        <f t="shared" si="2"/>
        <v>20</v>
      </c>
      <c r="AU17" s="139">
        <v>1270</v>
      </c>
      <c r="AV17" s="70">
        <v>230</v>
      </c>
      <c r="AW17" s="57">
        <v>230</v>
      </c>
      <c r="AX17" s="34">
        <f t="shared" si="18"/>
        <v>18.110236220472441</v>
      </c>
      <c r="AY17" s="140"/>
      <c r="AZ17" s="42"/>
      <c r="BA17" s="38"/>
      <c r="BB17" s="34"/>
      <c r="BD17" s="94"/>
      <c r="BE17" s="95"/>
      <c r="BF17" s="96"/>
    </row>
    <row r="18" spans="1:58" s="93" customFormat="1" ht="20.25" x14ac:dyDescent="0.3">
      <c r="A18" s="24">
        <v>8</v>
      </c>
      <c r="B18" s="37" t="s">
        <v>6</v>
      </c>
      <c r="C18" s="29">
        <f t="shared" si="3"/>
        <v>563</v>
      </c>
      <c r="D18" s="30">
        <f t="shared" si="4"/>
        <v>46</v>
      </c>
      <c r="E18" s="30">
        <f t="shared" si="5"/>
        <v>46</v>
      </c>
      <c r="F18" s="54">
        <f t="shared" si="6"/>
        <v>8.1705150976909415</v>
      </c>
      <c r="G18" s="31">
        <f t="shared" si="0"/>
        <v>11</v>
      </c>
      <c r="H18" s="32">
        <f t="shared" si="0"/>
        <v>2</v>
      </c>
      <c r="I18" s="32">
        <f t="shared" si="0"/>
        <v>2</v>
      </c>
      <c r="J18" s="33">
        <f t="shared" si="7"/>
        <v>18.181818181818183</v>
      </c>
      <c r="K18" s="133">
        <v>8</v>
      </c>
      <c r="L18" s="38">
        <v>0</v>
      </c>
      <c r="M18" s="38">
        <v>0</v>
      </c>
      <c r="N18" s="33">
        <f t="shared" si="8"/>
        <v>0</v>
      </c>
      <c r="O18" s="38">
        <v>0</v>
      </c>
      <c r="P18" s="40">
        <v>0</v>
      </c>
      <c r="Q18" s="72">
        <v>0</v>
      </c>
      <c r="R18" s="33" t="e">
        <f t="shared" si="9"/>
        <v>#DIV/0!</v>
      </c>
      <c r="S18" s="134"/>
      <c r="T18" s="43">
        <v>0</v>
      </c>
      <c r="U18" s="147"/>
      <c r="V18" s="151" t="e">
        <f t="shared" si="10"/>
        <v>#DIV/0!</v>
      </c>
      <c r="W18" s="149">
        <v>3</v>
      </c>
      <c r="X18" s="43">
        <v>2</v>
      </c>
      <c r="Y18" s="43">
        <v>2</v>
      </c>
      <c r="Z18" s="101">
        <f t="shared" si="11"/>
        <v>66.666666666666657</v>
      </c>
      <c r="AA18" s="41">
        <f t="shared" si="12"/>
        <v>0</v>
      </c>
      <c r="AB18" s="38">
        <f t="shared" si="13"/>
        <v>0</v>
      </c>
      <c r="AC18" s="38">
        <f t="shared" si="14"/>
        <v>0</v>
      </c>
      <c r="AD18" s="89" t="e">
        <f t="shared" si="15"/>
        <v>#DIV/0!</v>
      </c>
      <c r="AE18" s="135">
        <v>0</v>
      </c>
      <c r="AF18" s="40">
        <v>0</v>
      </c>
      <c r="AG18" s="88"/>
      <c r="AH18" s="89" t="e">
        <f t="shared" si="16"/>
        <v>#DIV/0!</v>
      </c>
      <c r="AI18" s="135"/>
      <c r="AJ18" s="40">
        <v>0</v>
      </c>
      <c r="AK18" s="90">
        <v>0</v>
      </c>
      <c r="AL18" s="120" t="e">
        <f t="shared" si="1"/>
        <v>#DIV/0!</v>
      </c>
      <c r="AM18" s="136">
        <v>0</v>
      </c>
      <c r="AN18" s="38">
        <v>0</v>
      </c>
      <c r="AO18" s="38">
        <v>0</v>
      </c>
      <c r="AP18" s="35" t="e">
        <f t="shared" si="17"/>
        <v>#DIV/0!</v>
      </c>
      <c r="AQ18" s="137"/>
      <c r="AR18" s="74">
        <v>5</v>
      </c>
      <c r="AS18" s="74">
        <v>5</v>
      </c>
      <c r="AT18" s="35" t="e">
        <f t="shared" si="2"/>
        <v>#DIV/0!</v>
      </c>
      <c r="AU18" s="139">
        <v>552</v>
      </c>
      <c r="AV18" s="70">
        <v>39</v>
      </c>
      <c r="AW18" s="57">
        <v>39</v>
      </c>
      <c r="AX18" s="34">
        <f t="shared" si="18"/>
        <v>7.0652173913043477</v>
      </c>
      <c r="AY18" s="140"/>
      <c r="AZ18" s="42"/>
      <c r="BA18" s="38"/>
      <c r="BB18" s="34"/>
      <c r="BD18" s="94"/>
      <c r="BE18" s="95"/>
      <c r="BF18" s="96"/>
    </row>
    <row r="19" spans="1:58" s="93" customFormat="1" ht="20.25" x14ac:dyDescent="0.3">
      <c r="A19" s="24">
        <v>9</v>
      </c>
      <c r="B19" s="37" t="s">
        <v>34</v>
      </c>
      <c r="C19" s="29">
        <f t="shared" si="3"/>
        <v>1575</v>
      </c>
      <c r="D19" s="30">
        <f t="shared" si="4"/>
        <v>103</v>
      </c>
      <c r="E19" s="30">
        <f t="shared" si="5"/>
        <v>85</v>
      </c>
      <c r="F19" s="54">
        <f t="shared" si="6"/>
        <v>5.3968253968253972</v>
      </c>
      <c r="G19" s="31">
        <f t="shared" si="0"/>
        <v>197</v>
      </c>
      <c r="H19" s="32">
        <f t="shared" si="0"/>
        <v>37</v>
      </c>
      <c r="I19" s="32">
        <f t="shared" si="0"/>
        <v>28</v>
      </c>
      <c r="J19" s="33">
        <f t="shared" si="7"/>
        <v>14.213197969543149</v>
      </c>
      <c r="K19" s="133">
        <v>35</v>
      </c>
      <c r="L19" s="38">
        <v>5</v>
      </c>
      <c r="M19" s="38">
        <v>5</v>
      </c>
      <c r="N19" s="33">
        <f t="shared" si="8"/>
        <v>14.285714285714285</v>
      </c>
      <c r="O19" s="38">
        <v>155</v>
      </c>
      <c r="P19" s="40">
        <v>32</v>
      </c>
      <c r="Q19" s="72">
        <v>23</v>
      </c>
      <c r="R19" s="33">
        <f t="shared" si="9"/>
        <v>14.838709677419354</v>
      </c>
      <c r="S19" s="134"/>
      <c r="T19" s="43">
        <v>0</v>
      </c>
      <c r="U19" s="147">
        <v>0</v>
      </c>
      <c r="V19" s="151" t="e">
        <f t="shared" si="10"/>
        <v>#DIV/0!</v>
      </c>
      <c r="W19" s="149">
        <v>7</v>
      </c>
      <c r="X19" s="43"/>
      <c r="Y19" s="43"/>
      <c r="Z19" s="101">
        <f t="shared" si="11"/>
        <v>0</v>
      </c>
      <c r="AA19" s="41">
        <f t="shared" si="12"/>
        <v>67</v>
      </c>
      <c r="AB19" s="38">
        <f t="shared" si="13"/>
        <v>2</v>
      </c>
      <c r="AC19" s="38">
        <f t="shared" si="14"/>
        <v>0</v>
      </c>
      <c r="AD19" s="89">
        <f t="shared" si="15"/>
        <v>0</v>
      </c>
      <c r="AE19" s="135">
        <v>60</v>
      </c>
      <c r="AF19" s="40">
        <v>2</v>
      </c>
      <c r="AG19" s="88"/>
      <c r="AH19" s="89">
        <f t="shared" si="16"/>
        <v>0</v>
      </c>
      <c r="AI19" s="135">
        <v>7</v>
      </c>
      <c r="AJ19" s="40">
        <v>0</v>
      </c>
      <c r="AK19" s="90">
        <v>0</v>
      </c>
      <c r="AL19" s="120">
        <f t="shared" si="1"/>
        <v>0</v>
      </c>
      <c r="AM19" s="136">
        <v>2</v>
      </c>
      <c r="AN19" s="38">
        <v>1</v>
      </c>
      <c r="AO19" s="38">
        <v>1</v>
      </c>
      <c r="AP19" s="35">
        <f t="shared" si="17"/>
        <v>50</v>
      </c>
      <c r="AQ19" s="137">
        <v>7</v>
      </c>
      <c r="AR19" s="74">
        <v>1</v>
      </c>
      <c r="AS19" s="74">
        <v>1</v>
      </c>
      <c r="AT19" s="35">
        <f t="shared" si="2"/>
        <v>14.285714285714285</v>
      </c>
      <c r="AU19" s="139">
        <v>1302</v>
      </c>
      <c r="AV19" s="70">
        <v>62</v>
      </c>
      <c r="AW19" s="57">
        <v>55</v>
      </c>
      <c r="AX19" s="34">
        <f t="shared" si="18"/>
        <v>4.2242703533026118</v>
      </c>
      <c r="AY19" s="140"/>
      <c r="AZ19" s="42"/>
      <c r="BA19" s="38"/>
      <c r="BB19" s="34"/>
      <c r="BD19" s="94"/>
      <c r="BE19" s="95"/>
      <c r="BF19" s="96"/>
    </row>
    <row r="20" spans="1:58" s="93" customFormat="1" ht="20.25" x14ac:dyDescent="0.3">
      <c r="A20" s="24">
        <v>10</v>
      </c>
      <c r="B20" s="37" t="s">
        <v>5</v>
      </c>
      <c r="C20" s="29">
        <f t="shared" si="3"/>
        <v>542</v>
      </c>
      <c r="D20" s="30">
        <f t="shared" si="4"/>
        <v>57</v>
      </c>
      <c r="E20" s="30">
        <f t="shared" si="5"/>
        <v>48</v>
      </c>
      <c r="F20" s="54">
        <f t="shared" si="6"/>
        <v>8.8560885608856079</v>
      </c>
      <c r="G20" s="31">
        <f t="shared" si="0"/>
        <v>97</v>
      </c>
      <c r="H20" s="32">
        <f t="shared" si="0"/>
        <v>57</v>
      </c>
      <c r="I20" s="32">
        <f t="shared" si="0"/>
        <v>48</v>
      </c>
      <c r="J20" s="33">
        <f t="shared" si="7"/>
        <v>49.484536082474229</v>
      </c>
      <c r="K20" s="133">
        <v>20</v>
      </c>
      <c r="L20" s="38">
        <v>3</v>
      </c>
      <c r="M20" s="38">
        <v>3</v>
      </c>
      <c r="N20" s="33">
        <f t="shared" si="8"/>
        <v>15</v>
      </c>
      <c r="O20" s="38">
        <v>65</v>
      </c>
      <c r="P20" s="40">
        <v>50</v>
      </c>
      <c r="Q20" s="72">
        <v>42</v>
      </c>
      <c r="R20" s="33">
        <f t="shared" si="9"/>
        <v>64.615384615384613</v>
      </c>
      <c r="S20" s="134">
        <v>9</v>
      </c>
      <c r="T20" s="43">
        <v>2</v>
      </c>
      <c r="U20" s="147">
        <v>1</v>
      </c>
      <c r="V20" s="151">
        <f t="shared" si="10"/>
        <v>11.111111111111111</v>
      </c>
      <c r="W20" s="149">
        <v>3</v>
      </c>
      <c r="X20" s="39">
        <v>2</v>
      </c>
      <c r="Y20" s="39">
        <v>2</v>
      </c>
      <c r="Z20" s="101">
        <f t="shared" si="11"/>
        <v>66.666666666666657</v>
      </c>
      <c r="AA20" s="41">
        <f t="shared" si="12"/>
        <v>0</v>
      </c>
      <c r="AB20" s="38">
        <f t="shared" si="13"/>
        <v>0</v>
      </c>
      <c r="AC20" s="38">
        <f t="shared" si="14"/>
        <v>0</v>
      </c>
      <c r="AD20" s="89" t="e">
        <f t="shared" si="15"/>
        <v>#DIV/0!</v>
      </c>
      <c r="AE20" s="135">
        <v>0</v>
      </c>
      <c r="AF20" s="40">
        <v>0</v>
      </c>
      <c r="AG20" s="88"/>
      <c r="AH20" s="89" t="e">
        <f t="shared" si="16"/>
        <v>#DIV/0!</v>
      </c>
      <c r="AI20" s="141"/>
      <c r="AJ20" s="40">
        <v>0</v>
      </c>
      <c r="AK20" s="90">
        <v>0</v>
      </c>
      <c r="AL20" s="120" t="e">
        <f t="shared" si="1"/>
        <v>#DIV/0!</v>
      </c>
      <c r="AM20" s="136">
        <v>0</v>
      </c>
      <c r="AN20" s="38">
        <v>0</v>
      </c>
      <c r="AO20" s="38">
        <v>0</v>
      </c>
      <c r="AP20" s="35" t="e">
        <f t="shared" si="17"/>
        <v>#DIV/0!</v>
      </c>
      <c r="AQ20" s="137"/>
      <c r="AR20" s="74">
        <v>0</v>
      </c>
      <c r="AS20" s="74"/>
      <c r="AT20" s="35" t="e">
        <f t="shared" si="2"/>
        <v>#DIV/0!</v>
      </c>
      <c r="AU20" s="139">
        <v>445</v>
      </c>
      <c r="AV20" s="70">
        <v>0</v>
      </c>
      <c r="AW20" s="57"/>
      <c r="AX20" s="34">
        <f t="shared" si="18"/>
        <v>0</v>
      </c>
      <c r="AY20" s="140"/>
      <c r="AZ20" s="42"/>
      <c r="BA20" s="38"/>
      <c r="BB20" s="34"/>
      <c r="BD20" s="94"/>
      <c r="BE20" s="95"/>
      <c r="BF20" s="96"/>
    </row>
    <row r="21" spans="1:58" s="93" customFormat="1" ht="20.25" x14ac:dyDescent="0.3">
      <c r="A21" s="24">
        <v>11</v>
      </c>
      <c r="B21" s="37" t="s">
        <v>35</v>
      </c>
      <c r="C21" s="29">
        <f t="shared" si="3"/>
        <v>1160</v>
      </c>
      <c r="D21" s="30">
        <f t="shared" si="4"/>
        <v>117</v>
      </c>
      <c r="E21" s="30">
        <f t="shared" si="5"/>
        <v>105</v>
      </c>
      <c r="F21" s="54">
        <f t="shared" si="6"/>
        <v>9.0517241379310338</v>
      </c>
      <c r="G21" s="31">
        <f>K21+O21+S21+W21</f>
        <v>362</v>
      </c>
      <c r="H21" s="32">
        <f t="shared" si="0"/>
        <v>85</v>
      </c>
      <c r="I21" s="32">
        <f t="shared" si="0"/>
        <v>73</v>
      </c>
      <c r="J21" s="33">
        <f t="shared" si="7"/>
        <v>20.165745856353592</v>
      </c>
      <c r="K21" s="133">
        <v>50</v>
      </c>
      <c r="L21" s="38">
        <v>10</v>
      </c>
      <c r="M21" s="38">
        <v>8</v>
      </c>
      <c r="N21" s="33">
        <f t="shared" si="8"/>
        <v>16</v>
      </c>
      <c r="O21" s="38">
        <v>310</v>
      </c>
      <c r="P21" s="40">
        <v>73</v>
      </c>
      <c r="Q21" s="72">
        <v>64</v>
      </c>
      <c r="R21" s="33">
        <f t="shared" si="9"/>
        <v>20.64516129032258</v>
      </c>
      <c r="S21" s="134">
        <v>0</v>
      </c>
      <c r="T21" s="43">
        <v>0</v>
      </c>
      <c r="U21" s="147"/>
      <c r="V21" s="151" t="e">
        <f t="shared" si="10"/>
        <v>#DIV/0!</v>
      </c>
      <c r="W21" s="149">
        <v>2</v>
      </c>
      <c r="X21" s="43">
        <v>2</v>
      </c>
      <c r="Y21" s="43">
        <v>1</v>
      </c>
      <c r="Z21" s="101">
        <f t="shared" si="11"/>
        <v>50</v>
      </c>
      <c r="AA21" s="41">
        <f t="shared" si="12"/>
        <v>28</v>
      </c>
      <c r="AB21" s="38">
        <f t="shared" si="13"/>
        <v>2</v>
      </c>
      <c r="AC21" s="38">
        <f t="shared" si="14"/>
        <v>2</v>
      </c>
      <c r="AD21" s="89">
        <f t="shared" si="15"/>
        <v>7.1428571428571423</v>
      </c>
      <c r="AE21" s="135">
        <v>24</v>
      </c>
      <c r="AF21" s="40">
        <v>2</v>
      </c>
      <c r="AG21" s="88">
        <v>2</v>
      </c>
      <c r="AH21" s="89">
        <f t="shared" si="16"/>
        <v>8.3333333333333321</v>
      </c>
      <c r="AI21" s="135">
        <v>4</v>
      </c>
      <c r="AJ21" s="40">
        <v>0</v>
      </c>
      <c r="AK21" s="90">
        <v>0</v>
      </c>
      <c r="AL21" s="120">
        <f t="shared" si="1"/>
        <v>0</v>
      </c>
      <c r="AM21" s="136">
        <v>1</v>
      </c>
      <c r="AN21" s="38">
        <v>0</v>
      </c>
      <c r="AO21" s="38">
        <v>0</v>
      </c>
      <c r="AP21" s="35">
        <f t="shared" si="17"/>
        <v>0</v>
      </c>
      <c r="AQ21" s="137">
        <v>4</v>
      </c>
      <c r="AR21" s="74">
        <v>0</v>
      </c>
      <c r="AS21" s="74"/>
      <c r="AT21" s="35">
        <f t="shared" si="2"/>
        <v>0</v>
      </c>
      <c r="AU21" s="139">
        <v>765</v>
      </c>
      <c r="AV21" s="70">
        <v>30</v>
      </c>
      <c r="AW21" s="87">
        <v>30</v>
      </c>
      <c r="AX21" s="34">
        <f t="shared" si="18"/>
        <v>3.9215686274509802</v>
      </c>
      <c r="AY21" s="140"/>
      <c r="AZ21" s="42"/>
      <c r="BA21" s="38"/>
      <c r="BB21" s="34"/>
      <c r="BD21" s="94"/>
      <c r="BE21" s="95"/>
      <c r="BF21" s="96"/>
    </row>
    <row r="22" spans="1:58" s="93" customFormat="1" ht="20.25" x14ac:dyDescent="0.3">
      <c r="A22" s="24">
        <v>12</v>
      </c>
      <c r="B22" s="37" t="s">
        <v>8</v>
      </c>
      <c r="C22" s="29">
        <f t="shared" si="3"/>
        <v>1328</v>
      </c>
      <c r="D22" s="30">
        <f t="shared" si="4"/>
        <v>280</v>
      </c>
      <c r="E22" s="30">
        <f t="shared" si="5"/>
        <v>280</v>
      </c>
      <c r="F22" s="54">
        <f t="shared" si="6"/>
        <v>21.084337349397593</v>
      </c>
      <c r="G22" s="31">
        <f>K22+O22+S22+W22</f>
        <v>784</v>
      </c>
      <c r="H22" s="32">
        <f t="shared" si="0"/>
        <v>279</v>
      </c>
      <c r="I22" s="32">
        <f t="shared" si="0"/>
        <v>279</v>
      </c>
      <c r="J22" s="33">
        <f t="shared" si="7"/>
        <v>35.586734693877553</v>
      </c>
      <c r="K22" s="133">
        <v>50</v>
      </c>
      <c r="L22" s="38">
        <v>19</v>
      </c>
      <c r="M22" s="38">
        <v>19</v>
      </c>
      <c r="N22" s="33">
        <f t="shared" si="8"/>
        <v>38</v>
      </c>
      <c r="O22" s="38">
        <v>665</v>
      </c>
      <c r="P22" s="40">
        <v>250</v>
      </c>
      <c r="Q22" s="72">
        <v>250</v>
      </c>
      <c r="R22" s="33">
        <f t="shared" si="9"/>
        <v>37.593984962406012</v>
      </c>
      <c r="S22" s="134">
        <v>63</v>
      </c>
      <c r="T22" s="43">
        <v>8</v>
      </c>
      <c r="U22" s="147">
        <v>8</v>
      </c>
      <c r="V22" s="151">
        <f t="shared" si="10"/>
        <v>12.698412698412698</v>
      </c>
      <c r="W22" s="149">
        <v>6</v>
      </c>
      <c r="X22" s="43">
        <v>2</v>
      </c>
      <c r="Y22" s="43">
        <v>2</v>
      </c>
      <c r="Z22" s="101">
        <f t="shared" si="11"/>
        <v>33.333333333333329</v>
      </c>
      <c r="AA22" s="41">
        <f t="shared" si="12"/>
        <v>6</v>
      </c>
      <c r="AB22" s="38">
        <f t="shared" si="13"/>
        <v>0</v>
      </c>
      <c r="AC22" s="38">
        <f t="shared" si="14"/>
        <v>0</v>
      </c>
      <c r="AD22" s="89">
        <f t="shared" si="15"/>
        <v>0</v>
      </c>
      <c r="AE22" s="135">
        <v>5</v>
      </c>
      <c r="AF22" s="40">
        <v>0</v>
      </c>
      <c r="AG22" s="88"/>
      <c r="AH22" s="89">
        <f t="shared" si="16"/>
        <v>0</v>
      </c>
      <c r="AI22" s="135">
        <v>1</v>
      </c>
      <c r="AJ22" s="40">
        <v>0</v>
      </c>
      <c r="AK22" s="90">
        <v>0</v>
      </c>
      <c r="AL22" s="120">
        <f t="shared" si="1"/>
        <v>0</v>
      </c>
      <c r="AM22" s="136">
        <v>0</v>
      </c>
      <c r="AN22" s="38">
        <v>0</v>
      </c>
      <c r="AO22" s="38">
        <v>0</v>
      </c>
      <c r="AP22" s="35" t="e">
        <f t="shared" si="17"/>
        <v>#DIV/0!</v>
      </c>
      <c r="AQ22" s="137">
        <v>3</v>
      </c>
      <c r="AR22" s="74">
        <v>1</v>
      </c>
      <c r="AS22" s="74">
        <v>1</v>
      </c>
      <c r="AT22" s="35">
        <f t="shared" si="2"/>
        <v>33.333333333333329</v>
      </c>
      <c r="AU22" s="132">
        <v>535</v>
      </c>
      <c r="AV22" s="70">
        <v>0</v>
      </c>
      <c r="AW22" s="57"/>
      <c r="AX22" s="34">
        <f t="shared" si="18"/>
        <v>0</v>
      </c>
      <c r="AY22" s="140"/>
      <c r="AZ22" s="42"/>
      <c r="BA22" s="38"/>
      <c r="BB22" s="34"/>
      <c r="BD22" s="94"/>
      <c r="BE22" s="95"/>
      <c r="BF22" s="96"/>
    </row>
    <row r="23" spans="1:58" s="93" customFormat="1" ht="20.25" x14ac:dyDescent="0.3">
      <c r="A23" s="24">
        <v>13</v>
      </c>
      <c r="B23" s="37" t="s">
        <v>36</v>
      </c>
      <c r="C23" s="29">
        <f t="shared" si="3"/>
        <v>245</v>
      </c>
      <c r="D23" s="30">
        <f t="shared" si="4"/>
        <v>39</v>
      </c>
      <c r="E23" s="30">
        <f t="shared" si="5"/>
        <v>5</v>
      </c>
      <c r="F23" s="54">
        <f t="shared" si="6"/>
        <v>2.0408163265306123</v>
      </c>
      <c r="G23" s="31">
        <f t="shared" si="0"/>
        <v>35</v>
      </c>
      <c r="H23" s="32">
        <f t="shared" si="0"/>
        <v>30</v>
      </c>
      <c r="I23" s="32">
        <f t="shared" si="0"/>
        <v>5</v>
      </c>
      <c r="J23" s="33">
        <f t="shared" si="7"/>
        <v>14.285714285714285</v>
      </c>
      <c r="K23" s="133">
        <v>10</v>
      </c>
      <c r="L23" s="38">
        <v>5</v>
      </c>
      <c r="M23" s="38">
        <v>1</v>
      </c>
      <c r="N23" s="33">
        <f t="shared" si="8"/>
        <v>10</v>
      </c>
      <c r="O23" s="38">
        <v>22</v>
      </c>
      <c r="P23" s="40">
        <v>22</v>
      </c>
      <c r="Q23" s="72">
        <v>1</v>
      </c>
      <c r="R23" s="33">
        <f t="shared" si="9"/>
        <v>4.5454545454545459</v>
      </c>
      <c r="S23" s="134"/>
      <c r="T23" s="43">
        <v>0</v>
      </c>
      <c r="U23" s="147"/>
      <c r="V23" s="151" t="e">
        <f t="shared" si="10"/>
        <v>#DIV/0!</v>
      </c>
      <c r="W23" s="149">
        <v>3</v>
      </c>
      <c r="X23" s="43">
        <v>3</v>
      </c>
      <c r="Y23" s="43">
        <v>3</v>
      </c>
      <c r="Z23" s="101">
        <f t="shared" si="11"/>
        <v>100</v>
      </c>
      <c r="AA23" s="41">
        <f t="shared" si="12"/>
        <v>13</v>
      </c>
      <c r="AB23" s="38">
        <f t="shared" si="13"/>
        <v>0</v>
      </c>
      <c r="AC23" s="38">
        <f t="shared" si="14"/>
        <v>0</v>
      </c>
      <c r="AD23" s="89">
        <f t="shared" si="15"/>
        <v>0</v>
      </c>
      <c r="AE23" s="135">
        <v>11</v>
      </c>
      <c r="AF23" s="40">
        <v>0</v>
      </c>
      <c r="AG23" s="88"/>
      <c r="AH23" s="89">
        <f t="shared" si="16"/>
        <v>0</v>
      </c>
      <c r="AI23" s="135">
        <v>2</v>
      </c>
      <c r="AJ23" s="40">
        <v>0</v>
      </c>
      <c r="AK23" s="90">
        <v>0</v>
      </c>
      <c r="AL23" s="120">
        <f t="shared" si="1"/>
        <v>0</v>
      </c>
      <c r="AM23" s="136">
        <v>1</v>
      </c>
      <c r="AN23" s="38">
        <v>0</v>
      </c>
      <c r="AO23" s="38">
        <v>0</v>
      </c>
      <c r="AP23" s="35">
        <f t="shared" si="17"/>
        <v>0</v>
      </c>
      <c r="AQ23" s="137">
        <v>1</v>
      </c>
      <c r="AR23" s="74">
        <v>0</v>
      </c>
      <c r="AS23" s="74"/>
      <c r="AT23" s="35">
        <f t="shared" si="2"/>
        <v>0</v>
      </c>
      <c r="AU23" s="139">
        <v>195</v>
      </c>
      <c r="AV23" s="71">
        <v>9</v>
      </c>
      <c r="AW23" s="57"/>
      <c r="AX23" s="34">
        <f t="shared" si="18"/>
        <v>0</v>
      </c>
      <c r="AY23" s="142"/>
      <c r="AZ23" s="42"/>
      <c r="BA23" s="38"/>
      <c r="BB23" s="34"/>
      <c r="BD23" s="94"/>
      <c r="BE23" s="95"/>
      <c r="BF23" s="96"/>
    </row>
    <row r="24" spans="1:58" s="93" customFormat="1" ht="20.25" x14ac:dyDescent="0.3">
      <c r="A24" s="24">
        <v>14</v>
      </c>
      <c r="B24" s="37" t="s">
        <v>37</v>
      </c>
      <c r="C24" s="29">
        <f t="shared" si="3"/>
        <v>558</v>
      </c>
      <c r="D24" s="30">
        <f t="shared" si="4"/>
        <v>35</v>
      </c>
      <c r="E24" s="30">
        <f t="shared" si="5"/>
        <v>33</v>
      </c>
      <c r="F24" s="54">
        <f t="shared" si="6"/>
        <v>5.913978494623656</v>
      </c>
      <c r="G24" s="31">
        <f t="shared" si="0"/>
        <v>63</v>
      </c>
      <c r="H24" s="32">
        <f t="shared" si="0"/>
        <v>19</v>
      </c>
      <c r="I24" s="32">
        <f t="shared" si="0"/>
        <v>18</v>
      </c>
      <c r="J24" s="33">
        <f t="shared" si="7"/>
        <v>28.571428571428569</v>
      </c>
      <c r="K24" s="133">
        <v>12</v>
      </c>
      <c r="L24" s="42">
        <v>3</v>
      </c>
      <c r="M24" s="38">
        <v>3</v>
      </c>
      <c r="N24" s="33">
        <f t="shared" si="8"/>
        <v>25</v>
      </c>
      <c r="O24" s="38">
        <v>47</v>
      </c>
      <c r="P24" s="40">
        <v>14</v>
      </c>
      <c r="Q24" s="72">
        <v>13</v>
      </c>
      <c r="R24" s="33">
        <f t="shared" si="9"/>
        <v>27.659574468085108</v>
      </c>
      <c r="S24" s="134"/>
      <c r="T24" s="43">
        <v>0</v>
      </c>
      <c r="U24" s="147"/>
      <c r="V24" s="151" t="e">
        <f t="shared" si="10"/>
        <v>#DIV/0!</v>
      </c>
      <c r="W24" s="149">
        <v>4</v>
      </c>
      <c r="X24" s="43">
        <v>2</v>
      </c>
      <c r="Y24" s="43">
        <v>2</v>
      </c>
      <c r="Z24" s="101">
        <f t="shared" si="11"/>
        <v>50</v>
      </c>
      <c r="AA24" s="41">
        <f t="shared" si="12"/>
        <v>14</v>
      </c>
      <c r="AB24" s="38">
        <f t="shared" si="13"/>
        <v>1</v>
      </c>
      <c r="AC24" s="38">
        <f t="shared" si="14"/>
        <v>0</v>
      </c>
      <c r="AD24" s="89">
        <f t="shared" si="15"/>
        <v>0</v>
      </c>
      <c r="AE24" s="135">
        <v>13</v>
      </c>
      <c r="AF24" s="40">
        <v>1</v>
      </c>
      <c r="AG24" s="88"/>
      <c r="AH24" s="89">
        <f t="shared" si="16"/>
        <v>0</v>
      </c>
      <c r="AI24" s="135">
        <v>1</v>
      </c>
      <c r="AJ24" s="40">
        <v>0</v>
      </c>
      <c r="AK24" s="90">
        <v>0</v>
      </c>
      <c r="AL24" s="120">
        <f t="shared" si="1"/>
        <v>0</v>
      </c>
      <c r="AM24" s="136">
        <v>0</v>
      </c>
      <c r="AN24" s="38">
        <v>0</v>
      </c>
      <c r="AO24" s="38">
        <v>0</v>
      </c>
      <c r="AP24" s="35" t="e">
        <f t="shared" si="17"/>
        <v>#DIV/0!</v>
      </c>
      <c r="AQ24" s="137">
        <v>1</v>
      </c>
      <c r="AR24" s="74">
        <v>1</v>
      </c>
      <c r="AS24" s="74">
        <v>1</v>
      </c>
      <c r="AT24" s="35">
        <f t="shared" si="2"/>
        <v>100</v>
      </c>
      <c r="AU24" s="139">
        <v>480</v>
      </c>
      <c r="AV24" s="70">
        <v>14</v>
      </c>
      <c r="AW24" s="57">
        <v>14</v>
      </c>
      <c r="AX24" s="34">
        <f t="shared" si="18"/>
        <v>2.9166666666666665</v>
      </c>
      <c r="AY24" s="140"/>
      <c r="AZ24" s="42"/>
      <c r="BA24" s="38"/>
      <c r="BB24" s="34"/>
      <c r="BD24" s="94"/>
      <c r="BE24" s="95"/>
      <c r="BF24" s="96"/>
    </row>
    <row r="25" spans="1:58" s="93" customFormat="1" ht="20.25" x14ac:dyDescent="0.3">
      <c r="A25" s="24">
        <v>15</v>
      </c>
      <c r="B25" s="37" t="s">
        <v>38</v>
      </c>
      <c r="C25" s="29">
        <f t="shared" si="3"/>
        <v>722</v>
      </c>
      <c r="D25" s="30">
        <f t="shared" si="4"/>
        <v>81</v>
      </c>
      <c r="E25" s="30">
        <f t="shared" si="5"/>
        <v>78</v>
      </c>
      <c r="F25" s="54">
        <f t="shared" si="6"/>
        <v>10.803324099722991</v>
      </c>
      <c r="G25" s="31">
        <f t="shared" si="0"/>
        <v>194</v>
      </c>
      <c r="H25" s="32">
        <f t="shared" si="0"/>
        <v>63</v>
      </c>
      <c r="I25" s="32">
        <f t="shared" si="0"/>
        <v>63</v>
      </c>
      <c r="J25" s="33">
        <f t="shared" si="7"/>
        <v>32.47422680412371</v>
      </c>
      <c r="K25" s="133">
        <v>40</v>
      </c>
      <c r="L25" s="42">
        <v>4</v>
      </c>
      <c r="M25" s="38">
        <v>4</v>
      </c>
      <c r="N25" s="33">
        <f t="shared" si="8"/>
        <v>10</v>
      </c>
      <c r="O25" s="38">
        <v>150</v>
      </c>
      <c r="P25" s="40">
        <v>57</v>
      </c>
      <c r="Q25" s="72">
        <v>57</v>
      </c>
      <c r="R25" s="33">
        <f t="shared" si="9"/>
        <v>38</v>
      </c>
      <c r="S25" s="134"/>
      <c r="T25" s="43">
        <v>0</v>
      </c>
      <c r="U25" s="147"/>
      <c r="V25" s="151" t="e">
        <f t="shared" si="10"/>
        <v>#DIV/0!</v>
      </c>
      <c r="W25" s="149">
        <v>4</v>
      </c>
      <c r="X25" s="43">
        <v>2</v>
      </c>
      <c r="Y25" s="43">
        <v>2</v>
      </c>
      <c r="Z25" s="101">
        <f t="shared" si="11"/>
        <v>50</v>
      </c>
      <c r="AA25" s="41">
        <f t="shared" si="12"/>
        <v>16</v>
      </c>
      <c r="AB25" s="38">
        <f t="shared" si="13"/>
        <v>3</v>
      </c>
      <c r="AC25" s="38">
        <f t="shared" si="14"/>
        <v>0</v>
      </c>
      <c r="AD25" s="89">
        <f t="shared" si="15"/>
        <v>0</v>
      </c>
      <c r="AE25" s="135">
        <v>14</v>
      </c>
      <c r="AF25" s="40">
        <v>3</v>
      </c>
      <c r="AG25" s="88"/>
      <c r="AH25" s="89">
        <f t="shared" si="16"/>
        <v>0</v>
      </c>
      <c r="AI25" s="135">
        <v>2</v>
      </c>
      <c r="AJ25" s="40">
        <v>0</v>
      </c>
      <c r="AK25" s="90">
        <v>0</v>
      </c>
      <c r="AL25" s="120">
        <f t="shared" si="1"/>
        <v>0</v>
      </c>
      <c r="AM25" s="136">
        <v>1</v>
      </c>
      <c r="AN25" s="38">
        <v>0</v>
      </c>
      <c r="AO25" s="38">
        <v>0</v>
      </c>
      <c r="AP25" s="35">
        <f t="shared" si="17"/>
        <v>0</v>
      </c>
      <c r="AQ25" s="137">
        <v>3</v>
      </c>
      <c r="AR25" s="74">
        <v>0</v>
      </c>
      <c r="AS25" s="74"/>
      <c r="AT25" s="35">
        <f t="shared" si="2"/>
        <v>0</v>
      </c>
      <c r="AU25" s="139">
        <v>508</v>
      </c>
      <c r="AV25" s="70">
        <v>15</v>
      </c>
      <c r="AW25" s="57">
        <v>15</v>
      </c>
      <c r="AX25" s="34">
        <f t="shared" si="18"/>
        <v>2.9527559055118111</v>
      </c>
      <c r="AY25" s="140"/>
      <c r="AZ25" s="42"/>
      <c r="BA25" s="38"/>
      <c r="BB25" s="34"/>
      <c r="BD25" s="94"/>
      <c r="BE25" s="95"/>
      <c r="BF25" s="96"/>
    </row>
    <row r="26" spans="1:58" s="93" customFormat="1" ht="20.25" x14ac:dyDescent="0.3">
      <c r="A26" s="24">
        <v>16</v>
      </c>
      <c r="B26" s="37" t="s">
        <v>2</v>
      </c>
      <c r="C26" s="29">
        <f t="shared" si="3"/>
        <v>2903</v>
      </c>
      <c r="D26" s="30">
        <f t="shared" si="4"/>
        <v>448</v>
      </c>
      <c r="E26" s="30">
        <f t="shared" si="5"/>
        <v>389</v>
      </c>
      <c r="F26" s="54">
        <f t="shared" si="6"/>
        <v>13.399931105752669</v>
      </c>
      <c r="G26" s="31">
        <f t="shared" si="0"/>
        <v>2198</v>
      </c>
      <c r="H26" s="32">
        <f t="shared" si="0"/>
        <v>424</v>
      </c>
      <c r="I26" s="32">
        <f t="shared" si="0"/>
        <v>366</v>
      </c>
      <c r="J26" s="33">
        <f t="shared" si="7"/>
        <v>16.651501364877159</v>
      </c>
      <c r="K26" s="133">
        <v>170</v>
      </c>
      <c r="L26" s="42">
        <v>27</v>
      </c>
      <c r="M26" s="40">
        <v>25</v>
      </c>
      <c r="N26" s="33">
        <f t="shared" si="8"/>
        <v>14.705882352941178</v>
      </c>
      <c r="O26" s="38">
        <v>2023</v>
      </c>
      <c r="P26" s="40">
        <v>397</v>
      </c>
      <c r="Q26" s="72">
        <v>341</v>
      </c>
      <c r="R26" s="33">
        <f t="shared" si="9"/>
        <v>16.856154226396441</v>
      </c>
      <c r="S26" s="134"/>
      <c r="T26" s="43">
        <v>0</v>
      </c>
      <c r="U26" s="147"/>
      <c r="V26" s="151" t="e">
        <f t="shared" si="10"/>
        <v>#DIV/0!</v>
      </c>
      <c r="W26" s="149">
        <v>5</v>
      </c>
      <c r="X26" s="43"/>
      <c r="Y26" s="43"/>
      <c r="Z26" s="101">
        <f t="shared" si="11"/>
        <v>0</v>
      </c>
      <c r="AA26" s="41">
        <f t="shared" si="12"/>
        <v>23</v>
      </c>
      <c r="AB26" s="38">
        <f t="shared" si="13"/>
        <v>1</v>
      </c>
      <c r="AC26" s="38">
        <f t="shared" si="14"/>
        <v>0</v>
      </c>
      <c r="AD26" s="89">
        <f t="shared" si="15"/>
        <v>0</v>
      </c>
      <c r="AE26" s="135">
        <v>20</v>
      </c>
      <c r="AF26" s="40">
        <v>1</v>
      </c>
      <c r="AG26" s="88"/>
      <c r="AH26" s="89">
        <f t="shared" si="16"/>
        <v>0</v>
      </c>
      <c r="AI26" s="135">
        <v>3</v>
      </c>
      <c r="AJ26" s="40">
        <v>0</v>
      </c>
      <c r="AK26" s="90">
        <v>0</v>
      </c>
      <c r="AL26" s="120">
        <f t="shared" si="1"/>
        <v>0</v>
      </c>
      <c r="AM26" s="136">
        <v>4</v>
      </c>
      <c r="AN26" s="38">
        <v>0</v>
      </c>
      <c r="AO26" s="38">
        <v>0</v>
      </c>
      <c r="AP26" s="35">
        <f t="shared" si="17"/>
        <v>0</v>
      </c>
      <c r="AQ26" s="137">
        <v>6</v>
      </c>
      <c r="AR26" s="74">
        <v>3</v>
      </c>
      <c r="AS26" s="74">
        <v>3</v>
      </c>
      <c r="AT26" s="35">
        <f t="shared" si="2"/>
        <v>50</v>
      </c>
      <c r="AU26" s="139">
        <v>672</v>
      </c>
      <c r="AV26" s="70">
        <v>20</v>
      </c>
      <c r="AW26" s="57">
        <v>20</v>
      </c>
      <c r="AX26" s="34">
        <f t="shared" si="18"/>
        <v>2.9761904761904758</v>
      </c>
      <c r="AY26" s="140"/>
      <c r="AZ26" s="42"/>
      <c r="BA26" s="38"/>
      <c r="BB26" s="34"/>
      <c r="BD26" s="94"/>
      <c r="BE26" s="95"/>
      <c r="BF26" s="96"/>
    </row>
    <row r="27" spans="1:58" s="93" customFormat="1" ht="20.25" x14ac:dyDescent="0.3">
      <c r="A27" s="24">
        <v>17</v>
      </c>
      <c r="B27" s="37" t="s">
        <v>39</v>
      </c>
      <c r="C27" s="29">
        <f t="shared" si="3"/>
        <v>2110</v>
      </c>
      <c r="D27" s="30">
        <f t="shared" si="4"/>
        <v>572</v>
      </c>
      <c r="E27" s="30">
        <f t="shared" si="5"/>
        <v>373</v>
      </c>
      <c r="F27" s="54">
        <f t="shared" si="6"/>
        <v>17.677725118483412</v>
      </c>
      <c r="G27" s="31">
        <f t="shared" si="0"/>
        <v>385</v>
      </c>
      <c r="H27" s="32">
        <f t="shared" si="0"/>
        <v>51</v>
      </c>
      <c r="I27" s="32">
        <f t="shared" si="0"/>
        <v>53</v>
      </c>
      <c r="J27" s="33">
        <f t="shared" si="7"/>
        <v>13.766233766233766</v>
      </c>
      <c r="K27" s="133">
        <v>50</v>
      </c>
      <c r="L27" s="42">
        <v>8</v>
      </c>
      <c r="M27" s="40">
        <v>8</v>
      </c>
      <c r="N27" s="33">
        <f t="shared" si="8"/>
        <v>16</v>
      </c>
      <c r="O27" s="38">
        <v>326</v>
      </c>
      <c r="P27" s="40">
        <v>41</v>
      </c>
      <c r="Q27" s="72">
        <v>43</v>
      </c>
      <c r="R27" s="33">
        <f t="shared" si="9"/>
        <v>13.190184049079754</v>
      </c>
      <c r="S27" s="134">
        <v>3</v>
      </c>
      <c r="T27" s="43">
        <v>0</v>
      </c>
      <c r="U27" s="147"/>
      <c r="V27" s="151">
        <f t="shared" si="10"/>
        <v>0</v>
      </c>
      <c r="W27" s="149">
        <v>6</v>
      </c>
      <c r="X27" s="43">
        <v>2</v>
      </c>
      <c r="Y27" s="43">
        <v>2</v>
      </c>
      <c r="Z27" s="101">
        <f t="shared" si="11"/>
        <v>33.333333333333329</v>
      </c>
      <c r="AA27" s="41">
        <f t="shared" si="12"/>
        <v>61</v>
      </c>
      <c r="AB27" s="38">
        <f t="shared" si="13"/>
        <v>14</v>
      </c>
      <c r="AC27" s="38">
        <f t="shared" si="14"/>
        <v>2</v>
      </c>
      <c r="AD27" s="89">
        <f t="shared" si="15"/>
        <v>3.278688524590164</v>
      </c>
      <c r="AE27" s="135">
        <v>56</v>
      </c>
      <c r="AF27" s="40">
        <v>14</v>
      </c>
      <c r="AG27" s="88">
        <v>2</v>
      </c>
      <c r="AH27" s="89">
        <f t="shared" si="16"/>
        <v>3.5714285714285712</v>
      </c>
      <c r="AI27" s="135">
        <v>5</v>
      </c>
      <c r="AJ27" s="40">
        <v>0</v>
      </c>
      <c r="AK27" s="90">
        <v>0</v>
      </c>
      <c r="AL27" s="120">
        <f t="shared" si="1"/>
        <v>0</v>
      </c>
      <c r="AM27" s="136">
        <v>2</v>
      </c>
      <c r="AN27" s="38">
        <v>0</v>
      </c>
      <c r="AO27" s="38">
        <v>0</v>
      </c>
      <c r="AP27" s="35">
        <f t="shared" si="17"/>
        <v>0</v>
      </c>
      <c r="AQ27" s="137">
        <v>7</v>
      </c>
      <c r="AR27" s="74">
        <v>0</v>
      </c>
      <c r="AS27" s="74"/>
      <c r="AT27" s="35">
        <f t="shared" si="2"/>
        <v>0</v>
      </c>
      <c r="AU27" s="139">
        <v>1655</v>
      </c>
      <c r="AV27" s="42">
        <v>507</v>
      </c>
      <c r="AW27" s="87">
        <v>318</v>
      </c>
      <c r="AX27" s="34">
        <f t="shared" si="18"/>
        <v>19.214501510574017</v>
      </c>
      <c r="AY27" s="140"/>
      <c r="AZ27" s="42"/>
      <c r="BA27" s="38"/>
      <c r="BB27" s="34"/>
      <c r="BD27" s="94"/>
      <c r="BE27" s="95"/>
      <c r="BF27" s="96"/>
    </row>
    <row r="28" spans="1:58" s="93" customFormat="1" ht="20.25" x14ac:dyDescent="0.3">
      <c r="A28" s="24">
        <v>18</v>
      </c>
      <c r="B28" s="37" t="s">
        <v>4</v>
      </c>
      <c r="C28" s="29">
        <f t="shared" si="3"/>
        <v>1303</v>
      </c>
      <c r="D28" s="30">
        <f t="shared" si="4"/>
        <v>210</v>
      </c>
      <c r="E28" s="30">
        <f t="shared" si="5"/>
        <v>210</v>
      </c>
      <c r="F28" s="54">
        <f t="shared" si="6"/>
        <v>16.116653875671528</v>
      </c>
      <c r="G28" s="31">
        <f t="shared" si="0"/>
        <v>49</v>
      </c>
      <c r="H28" s="32">
        <f t="shared" si="0"/>
        <v>35</v>
      </c>
      <c r="I28" s="32">
        <f t="shared" si="0"/>
        <v>35</v>
      </c>
      <c r="J28" s="33">
        <f t="shared" si="7"/>
        <v>71.428571428571431</v>
      </c>
      <c r="K28" s="133">
        <v>45</v>
      </c>
      <c r="L28" s="42">
        <v>3</v>
      </c>
      <c r="M28" s="38">
        <v>3</v>
      </c>
      <c r="N28" s="33">
        <f t="shared" si="8"/>
        <v>6.666666666666667</v>
      </c>
      <c r="O28" s="38">
        <v>0</v>
      </c>
      <c r="P28" s="40">
        <v>30</v>
      </c>
      <c r="Q28" s="72">
        <v>30</v>
      </c>
      <c r="R28" s="33" t="e">
        <f t="shared" si="9"/>
        <v>#DIV/0!</v>
      </c>
      <c r="S28" s="134"/>
      <c r="T28" s="43">
        <v>0</v>
      </c>
      <c r="U28" s="147"/>
      <c r="V28" s="151" t="e">
        <f t="shared" si="10"/>
        <v>#DIV/0!</v>
      </c>
      <c r="W28" s="149">
        <v>4</v>
      </c>
      <c r="X28" s="43">
        <v>2</v>
      </c>
      <c r="Y28" s="43">
        <v>2</v>
      </c>
      <c r="Z28" s="101">
        <f t="shared" si="11"/>
        <v>50</v>
      </c>
      <c r="AA28" s="41">
        <f t="shared" si="12"/>
        <v>7</v>
      </c>
      <c r="AB28" s="38">
        <f t="shared" si="13"/>
        <v>0</v>
      </c>
      <c r="AC28" s="38">
        <f t="shared" si="14"/>
        <v>0</v>
      </c>
      <c r="AD28" s="89">
        <f t="shared" si="15"/>
        <v>0</v>
      </c>
      <c r="AE28" s="135">
        <v>7</v>
      </c>
      <c r="AF28" s="40">
        <v>0</v>
      </c>
      <c r="AG28" s="88"/>
      <c r="AH28" s="89">
        <f t="shared" si="16"/>
        <v>0</v>
      </c>
      <c r="AI28" s="135"/>
      <c r="AJ28" s="40">
        <v>0</v>
      </c>
      <c r="AK28" s="90">
        <v>0</v>
      </c>
      <c r="AL28" s="120" t="e">
        <f t="shared" si="1"/>
        <v>#DIV/0!</v>
      </c>
      <c r="AM28" s="136">
        <v>1</v>
      </c>
      <c r="AN28" s="38">
        <v>0</v>
      </c>
      <c r="AO28" s="38">
        <v>0</v>
      </c>
      <c r="AP28" s="35">
        <f t="shared" si="17"/>
        <v>0</v>
      </c>
      <c r="AQ28" s="137"/>
      <c r="AR28" s="74">
        <v>0</v>
      </c>
      <c r="AS28" s="74"/>
      <c r="AT28" s="35" t="e">
        <f t="shared" si="2"/>
        <v>#DIV/0!</v>
      </c>
      <c r="AU28" s="139">
        <v>1246</v>
      </c>
      <c r="AV28" s="42">
        <v>175</v>
      </c>
      <c r="AW28" s="87">
        <v>175</v>
      </c>
      <c r="AX28" s="34">
        <f t="shared" si="18"/>
        <v>14.04494382022472</v>
      </c>
      <c r="AY28" s="140"/>
      <c r="AZ28" s="42"/>
      <c r="BA28" s="38"/>
      <c r="BB28" s="34"/>
      <c r="BD28" s="94"/>
      <c r="BE28" s="95"/>
      <c r="BF28" s="96"/>
    </row>
    <row r="29" spans="1:58" s="93" customFormat="1" ht="20.25" x14ac:dyDescent="0.3">
      <c r="A29" s="24">
        <v>19</v>
      </c>
      <c r="B29" s="37" t="s">
        <v>40</v>
      </c>
      <c r="C29" s="29">
        <f t="shared" si="3"/>
        <v>673</v>
      </c>
      <c r="D29" s="30">
        <f t="shared" si="4"/>
        <v>35</v>
      </c>
      <c r="E29" s="30">
        <f t="shared" si="5"/>
        <v>34</v>
      </c>
      <c r="F29" s="54">
        <f t="shared" si="6"/>
        <v>5.052005943536404</v>
      </c>
      <c r="G29" s="31">
        <f t="shared" si="0"/>
        <v>152</v>
      </c>
      <c r="H29" s="32">
        <f t="shared" si="0"/>
        <v>33</v>
      </c>
      <c r="I29" s="32">
        <f t="shared" si="0"/>
        <v>33</v>
      </c>
      <c r="J29" s="33">
        <f t="shared" si="7"/>
        <v>21.710526315789476</v>
      </c>
      <c r="K29" s="133">
        <v>20</v>
      </c>
      <c r="L29" s="42">
        <v>7</v>
      </c>
      <c r="M29" s="38">
        <v>7</v>
      </c>
      <c r="N29" s="33">
        <f t="shared" si="8"/>
        <v>35</v>
      </c>
      <c r="O29" s="38">
        <v>128</v>
      </c>
      <c r="P29" s="40">
        <v>26</v>
      </c>
      <c r="Q29" s="72">
        <v>26</v>
      </c>
      <c r="R29" s="33">
        <f t="shared" si="9"/>
        <v>20.3125</v>
      </c>
      <c r="S29" s="134"/>
      <c r="T29" s="43">
        <v>0</v>
      </c>
      <c r="U29" s="147"/>
      <c r="V29" s="151" t="e">
        <f t="shared" si="10"/>
        <v>#DIV/0!</v>
      </c>
      <c r="W29" s="149">
        <v>4</v>
      </c>
      <c r="X29" s="43"/>
      <c r="Y29" s="43"/>
      <c r="Z29" s="101">
        <f t="shared" si="11"/>
        <v>0</v>
      </c>
      <c r="AA29" s="41">
        <f t="shared" si="12"/>
        <v>16</v>
      </c>
      <c r="AB29" s="38">
        <f t="shared" si="13"/>
        <v>2</v>
      </c>
      <c r="AC29" s="38">
        <f t="shared" si="14"/>
        <v>1</v>
      </c>
      <c r="AD29" s="89">
        <f t="shared" si="15"/>
        <v>6.25</v>
      </c>
      <c r="AE29" s="135">
        <v>14</v>
      </c>
      <c r="AF29" s="40">
        <v>1</v>
      </c>
      <c r="AG29" s="88">
        <v>1</v>
      </c>
      <c r="AH29" s="89">
        <f t="shared" si="16"/>
        <v>7.1428571428571423</v>
      </c>
      <c r="AI29" s="135">
        <v>2</v>
      </c>
      <c r="AJ29" s="40">
        <v>1</v>
      </c>
      <c r="AK29" s="90">
        <v>0</v>
      </c>
      <c r="AL29" s="120">
        <f t="shared" si="1"/>
        <v>0</v>
      </c>
      <c r="AM29" s="136">
        <v>1</v>
      </c>
      <c r="AN29" s="38">
        <v>0</v>
      </c>
      <c r="AO29" s="38">
        <v>0</v>
      </c>
      <c r="AP29" s="35">
        <f t="shared" si="17"/>
        <v>0</v>
      </c>
      <c r="AQ29" s="137">
        <v>1</v>
      </c>
      <c r="AR29" s="74">
        <v>0</v>
      </c>
      <c r="AS29" s="74"/>
      <c r="AT29" s="35">
        <f t="shared" si="2"/>
        <v>0</v>
      </c>
      <c r="AU29" s="139">
        <v>503</v>
      </c>
      <c r="AV29" s="70">
        <v>0</v>
      </c>
      <c r="AW29" s="57"/>
      <c r="AX29" s="34">
        <f t="shared" si="18"/>
        <v>0</v>
      </c>
      <c r="AY29" s="41"/>
      <c r="AZ29" s="42"/>
      <c r="BA29" s="38"/>
      <c r="BB29" s="34"/>
      <c r="BD29" s="94"/>
      <c r="BE29" s="95"/>
      <c r="BF29" s="96"/>
    </row>
    <row r="30" spans="1:58" s="93" customFormat="1" ht="20.25" x14ac:dyDescent="0.3">
      <c r="A30" s="24">
        <v>20</v>
      </c>
      <c r="B30" s="37" t="s">
        <v>41</v>
      </c>
      <c r="C30" s="29">
        <f t="shared" si="3"/>
        <v>759</v>
      </c>
      <c r="D30" s="30">
        <f t="shared" si="4"/>
        <v>92</v>
      </c>
      <c r="E30" s="30">
        <f t="shared" si="5"/>
        <v>90</v>
      </c>
      <c r="F30" s="54">
        <f t="shared" si="6"/>
        <v>11.857707509881422</v>
      </c>
      <c r="G30" s="31">
        <f t="shared" si="0"/>
        <v>29</v>
      </c>
      <c r="H30" s="32">
        <f t="shared" si="0"/>
        <v>6</v>
      </c>
      <c r="I30" s="32">
        <f t="shared" si="0"/>
        <v>5</v>
      </c>
      <c r="J30" s="33">
        <f t="shared" si="7"/>
        <v>17.241379310344829</v>
      </c>
      <c r="K30" s="133">
        <v>4</v>
      </c>
      <c r="L30" s="42">
        <v>0</v>
      </c>
      <c r="M30" s="38">
        <v>0</v>
      </c>
      <c r="N30" s="33">
        <f t="shared" si="8"/>
        <v>0</v>
      </c>
      <c r="O30" s="38">
        <v>20</v>
      </c>
      <c r="P30" s="40">
        <v>6</v>
      </c>
      <c r="Q30" s="72">
        <v>5</v>
      </c>
      <c r="R30" s="33">
        <f t="shared" si="9"/>
        <v>25</v>
      </c>
      <c r="S30" s="134"/>
      <c r="T30" s="43">
        <v>0</v>
      </c>
      <c r="U30" s="147"/>
      <c r="V30" s="151" t="e">
        <f t="shared" si="10"/>
        <v>#DIV/0!</v>
      </c>
      <c r="W30" s="149">
        <v>5</v>
      </c>
      <c r="X30" s="43"/>
      <c r="Y30" s="43"/>
      <c r="Z30" s="101">
        <f t="shared" si="11"/>
        <v>0</v>
      </c>
      <c r="AA30" s="41">
        <f t="shared" si="12"/>
        <v>37</v>
      </c>
      <c r="AB30" s="38">
        <f t="shared" si="13"/>
        <v>5</v>
      </c>
      <c r="AC30" s="38">
        <f t="shared" si="14"/>
        <v>4</v>
      </c>
      <c r="AD30" s="89">
        <f t="shared" si="15"/>
        <v>10.810810810810811</v>
      </c>
      <c r="AE30" s="135">
        <v>32</v>
      </c>
      <c r="AF30" s="40">
        <v>5</v>
      </c>
      <c r="AG30" s="88">
        <v>4</v>
      </c>
      <c r="AH30" s="89">
        <f t="shared" si="16"/>
        <v>12.5</v>
      </c>
      <c r="AI30" s="135">
        <v>5</v>
      </c>
      <c r="AJ30" s="40">
        <v>0</v>
      </c>
      <c r="AK30" s="90">
        <v>0</v>
      </c>
      <c r="AL30" s="120">
        <f t="shared" si="1"/>
        <v>0</v>
      </c>
      <c r="AM30" s="136">
        <v>2</v>
      </c>
      <c r="AN30" s="38">
        <v>0</v>
      </c>
      <c r="AO30" s="38">
        <v>0</v>
      </c>
      <c r="AP30" s="35">
        <f t="shared" si="17"/>
        <v>0</v>
      </c>
      <c r="AQ30" s="137">
        <v>4</v>
      </c>
      <c r="AR30" s="74">
        <v>0</v>
      </c>
      <c r="AS30" s="74"/>
      <c r="AT30" s="35">
        <f t="shared" si="2"/>
        <v>0</v>
      </c>
      <c r="AU30" s="139">
        <v>687</v>
      </c>
      <c r="AV30" s="70">
        <v>81</v>
      </c>
      <c r="AW30" s="57">
        <v>81</v>
      </c>
      <c r="AX30" s="34">
        <f t="shared" si="18"/>
        <v>11.790393013100436</v>
      </c>
      <c r="AY30" s="41"/>
      <c r="AZ30" s="42"/>
      <c r="BA30" s="38"/>
      <c r="BB30" s="34"/>
      <c r="BD30" s="94"/>
      <c r="BE30" s="95"/>
      <c r="BF30" s="96"/>
    </row>
    <row r="31" spans="1:58" s="93" customFormat="1" ht="20.25" x14ac:dyDescent="0.3">
      <c r="A31" s="24">
        <v>21</v>
      </c>
      <c r="B31" s="37" t="s">
        <v>3</v>
      </c>
      <c r="C31" s="29">
        <f t="shared" si="3"/>
        <v>917</v>
      </c>
      <c r="D31" s="30">
        <f t="shared" si="4"/>
        <v>97</v>
      </c>
      <c r="E31" s="30">
        <f t="shared" si="5"/>
        <v>94</v>
      </c>
      <c r="F31" s="55">
        <f t="shared" si="6"/>
        <v>10.25081788440567</v>
      </c>
      <c r="G31" s="31">
        <f t="shared" si="0"/>
        <v>440</v>
      </c>
      <c r="H31" s="32">
        <f t="shared" si="0"/>
        <v>97</v>
      </c>
      <c r="I31" s="32">
        <f t="shared" si="0"/>
        <v>94</v>
      </c>
      <c r="J31" s="33">
        <f t="shared" si="7"/>
        <v>21.363636363636363</v>
      </c>
      <c r="K31" s="133">
        <v>36</v>
      </c>
      <c r="L31" s="42">
        <v>9</v>
      </c>
      <c r="M31" s="38">
        <v>9</v>
      </c>
      <c r="N31" s="33">
        <f t="shared" si="8"/>
        <v>25</v>
      </c>
      <c r="O31" s="38">
        <v>390</v>
      </c>
      <c r="P31" s="40">
        <v>88</v>
      </c>
      <c r="Q31" s="72">
        <v>85</v>
      </c>
      <c r="R31" s="33">
        <f t="shared" si="9"/>
        <v>21.794871794871796</v>
      </c>
      <c r="S31" s="134">
        <v>10</v>
      </c>
      <c r="T31" s="43">
        <v>0</v>
      </c>
      <c r="U31" s="147"/>
      <c r="V31" s="151">
        <f t="shared" si="10"/>
        <v>0</v>
      </c>
      <c r="W31" s="149">
        <v>4</v>
      </c>
      <c r="X31" s="43"/>
      <c r="Y31" s="43"/>
      <c r="Z31" s="101">
        <f t="shared" si="11"/>
        <v>0</v>
      </c>
      <c r="AA31" s="41">
        <f t="shared" si="12"/>
        <v>1</v>
      </c>
      <c r="AB31" s="38">
        <f t="shared" si="13"/>
        <v>0</v>
      </c>
      <c r="AC31" s="38">
        <f t="shared" si="14"/>
        <v>0</v>
      </c>
      <c r="AD31" s="89">
        <f t="shared" si="15"/>
        <v>0</v>
      </c>
      <c r="AE31" s="135">
        <v>1</v>
      </c>
      <c r="AF31" s="40">
        <v>0</v>
      </c>
      <c r="AG31" s="88"/>
      <c r="AH31" s="89">
        <f t="shared" si="16"/>
        <v>0</v>
      </c>
      <c r="AI31" s="135"/>
      <c r="AJ31" s="40">
        <v>0</v>
      </c>
      <c r="AK31" s="90">
        <v>0</v>
      </c>
      <c r="AL31" s="120" t="e">
        <f t="shared" si="1"/>
        <v>#DIV/0!</v>
      </c>
      <c r="AM31" s="136">
        <v>0</v>
      </c>
      <c r="AN31" s="38">
        <v>0</v>
      </c>
      <c r="AO31" s="38">
        <v>0</v>
      </c>
      <c r="AP31" s="35" t="e">
        <f t="shared" si="17"/>
        <v>#DIV/0!</v>
      </c>
      <c r="AQ31" s="137">
        <v>1</v>
      </c>
      <c r="AR31" s="74">
        <v>0</v>
      </c>
      <c r="AS31" s="74"/>
      <c r="AT31" s="35">
        <f t="shared" si="2"/>
        <v>0</v>
      </c>
      <c r="AU31" s="139">
        <v>475</v>
      </c>
      <c r="AV31" s="42">
        <v>0</v>
      </c>
      <c r="AW31" s="57"/>
      <c r="AX31" s="34">
        <f t="shared" si="18"/>
        <v>0</v>
      </c>
      <c r="AY31" s="41"/>
      <c r="AZ31" s="42"/>
      <c r="BA31" s="38"/>
      <c r="BB31" s="34"/>
      <c r="BD31" s="94"/>
      <c r="BE31" s="95"/>
      <c r="BF31" s="96"/>
    </row>
    <row r="32" spans="1:58" s="93" customFormat="1" ht="20.25" x14ac:dyDescent="0.3">
      <c r="A32" s="24">
        <v>22</v>
      </c>
      <c r="B32" s="37" t="s">
        <v>42</v>
      </c>
      <c r="C32" s="29">
        <f t="shared" si="3"/>
        <v>642</v>
      </c>
      <c r="D32" s="30">
        <f t="shared" si="4"/>
        <v>53</v>
      </c>
      <c r="E32" s="30">
        <f t="shared" si="5"/>
        <v>37</v>
      </c>
      <c r="F32" s="67">
        <f t="shared" si="6"/>
        <v>5.7632398753894076</v>
      </c>
      <c r="G32" s="31">
        <f t="shared" si="0"/>
        <v>164</v>
      </c>
      <c r="H32" s="32">
        <f t="shared" si="0"/>
        <v>49</v>
      </c>
      <c r="I32" s="32">
        <f t="shared" si="0"/>
        <v>33</v>
      </c>
      <c r="J32" s="33">
        <f t="shared" si="7"/>
        <v>20.121951219512198</v>
      </c>
      <c r="K32" s="133">
        <v>22</v>
      </c>
      <c r="L32" s="42">
        <v>9</v>
      </c>
      <c r="M32" s="38">
        <v>4</v>
      </c>
      <c r="N32" s="33">
        <f>M32/K32*100</f>
        <v>18.181818181818183</v>
      </c>
      <c r="O32" s="40">
        <v>138</v>
      </c>
      <c r="P32" s="40">
        <v>40</v>
      </c>
      <c r="Q32" s="72">
        <v>29</v>
      </c>
      <c r="R32" s="33">
        <f>Q32/O32*100</f>
        <v>21.014492753623188</v>
      </c>
      <c r="S32" s="134"/>
      <c r="T32" s="43">
        <v>0</v>
      </c>
      <c r="U32" s="147"/>
      <c r="V32" s="151" t="e">
        <f t="shared" si="10"/>
        <v>#DIV/0!</v>
      </c>
      <c r="W32" s="149">
        <v>4</v>
      </c>
      <c r="X32" s="43"/>
      <c r="Y32" s="43"/>
      <c r="Z32" s="101">
        <f t="shared" si="11"/>
        <v>0</v>
      </c>
      <c r="AA32" s="41">
        <f t="shared" si="12"/>
        <v>15</v>
      </c>
      <c r="AB32" s="38">
        <f t="shared" si="13"/>
        <v>0</v>
      </c>
      <c r="AC32" s="38">
        <f t="shared" si="14"/>
        <v>0</v>
      </c>
      <c r="AD32" s="89">
        <f t="shared" si="15"/>
        <v>0</v>
      </c>
      <c r="AE32" s="135">
        <v>14</v>
      </c>
      <c r="AF32" s="40">
        <v>0</v>
      </c>
      <c r="AG32" s="40"/>
      <c r="AH32" s="89">
        <f t="shared" ref="AH32" si="19">AG32/AE32*100</f>
        <v>0</v>
      </c>
      <c r="AI32" s="135">
        <v>1</v>
      </c>
      <c r="AJ32" s="40">
        <v>0</v>
      </c>
      <c r="AK32" s="90">
        <v>0</v>
      </c>
      <c r="AL32" s="120">
        <f t="shared" si="1"/>
        <v>0</v>
      </c>
      <c r="AM32" s="136">
        <v>1</v>
      </c>
      <c r="AN32" s="38">
        <v>1</v>
      </c>
      <c r="AO32" s="38">
        <v>1</v>
      </c>
      <c r="AP32" s="35">
        <f t="shared" si="17"/>
        <v>100</v>
      </c>
      <c r="AQ32" s="137">
        <v>4</v>
      </c>
      <c r="AR32" s="74">
        <v>3</v>
      </c>
      <c r="AS32" s="74">
        <v>3</v>
      </c>
      <c r="AT32" s="35">
        <f t="shared" si="2"/>
        <v>75</v>
      </c>
      <c r="AU32" s="139">
        <v>458</v>
      </c>
      <c r="AV32" s="42">
        <v>0</v>
      </c>
      <c r="AW32" s="57"/>
      <c r="AX32" s="34">
        <f t="shared" si="18"/>
        <v>0</v>
      </c>
      <c r="AY32" s="41"/>
      <c r="AZ32" s="42"/>
      <c r="BA32" s="38"/>
      <c r="BB32" s="34"/>
      <c r="BD32" s="94"/>
      <c r="BE32" s="95"/>
      <c r="BF32" s="96"/>
    </row>
    <row r="33" spans="1:58" s="93" customFormat="1" ht="21" thickBot="1" x14ac:dyDescent="0.35">
      <c r="A33" s="65"/>
      <c r="B33" s="66" t="s">
        <v>51</v>
      </c>
      <c r="C33" s="29">
        <f>G33+AA33+AM33+AQ33+AU33+AY33</f>
        <v>22</v>
      </c>
      <c r="D33" s="30"/>
      <c r="E33" s="30"/>
      <c r="F33" s="67"/>
      <c r="G33" s="31">
        <f t="shared" si="0"/>
        <v>2</v>
      </c>
      <c r="H33" s="49"/>
      <c r="I33" s="49"/>
      <c r="J33" s="107"/>
      <c r="K33" s="108"/>
      <c r="L33" s="109"/>
      <c r="M33" s="49"/>
      <c r="N33" s="107"/>
      <c r="O33" s="49"/>
      <c r="P33" s="49"/>
      <c r="Q33" s="110"/>
      <c r="R33" s="107"/>
      <c r="S33" s="111"/>
      <c r="T33" s="112"/>
      <c r="U33" s="112"/>
      <c r="V33" s="113"/>
      <c r="W33" s="114">
        <v>2</v>
      </c>
      <c r="X33" s="112"/>
      <c r="Y33" s="112"/>
      <c r="Z33" s="116"/>
      <c r="AA33" s="86"/>
      <c r="AB33" s="121"/>
      <c r="AC33" s="121"/>
      <c r="AD33" s="122"/>
      <c r="AE33" s="111"/>
      <c r="AF33" s="49"/>
      <c r="AG33" s="49"/>
      <c r="AH33" s="122"/>
      <c r="AI33" s="111"/>
      <c r="AJ33" s="97"/>
      <c r="AK33" s="49"/>
      <c r="AL33" s="91"/>
      <c r="AM33" s="143"/>
      <c r="AN33" s="59"/>
      <c r="AO33" s="59"/>
      <c r="AP33" s="35"/>
      <c r="AQ33" s="83"/>
      <c r="AR33" s="84"/>
      <c r="AS33" s="84"/>
      <c r="AT33" s="85"/>
      <c r="AU33" s="81"/>
      <c r="AV33" s="61"/>
      <c r="AW33" s="59"/>
      <c r="AX33" s="60"/>
      <c r="AY33" s="58">
        <v>20</v>
      </c>
      <c r="AZ33" s="61"/>
      <c r="BA33" s="59"/>
      <c r="BB33" s="62"/>
      <c r="BD33" s="94"/>
      <c r="BE33" s="94"/>
      <c r="BF33" s="96"/>
    </row>
    <row r="34" spans="1:58" s="98" customFormat="1" ht="22.5" customHeight="1" thickBot="1" x14ac:dyDescent="0.3">
      <c r="A34" s="63"/>
      <c r="B34" s="64" t="s">
        <v>9</v>
      </c>
      <c r="C34" s="51">
        <f>SUM(C11:C33)</f>
        <v>23997</v>
      </c>
      <c r="D34" s="44">
        <f>D11+D12+D13+D14+D15+D16+D17+D18+D19+D20+D21+D22+D23+D24+D25+D26+D27+D28+D29+D30+D31+D32</f>
        <v>3445</v>
      </c>
      <c r="E34" s="44">
        <f>E11+E12+E13+E14+E15+E16+E17+E18+E19+E20+E21+E22+E23+E24+E25+E26+E27+E28+E29+E30+E31+E32</f>
        <v>3016</v>
      </c>
      <c r="F34" s="56">
        <f>E34/C34*100</f>
        <v>12.568237696378715</v>
      </c>
      <c r="G34" s="45">
        <f>SUM(G11:G33)</f>
        <v>7381</v>
      </c>
      <c r="H34" s="44">
        <f>SUM(H11:H33)</f>
        <v>1859</v>
      </c>
      <c r="I34" s="44">
        <f>SUM(I11:I33)</f>
        <v>1707</v>
      </c>
      <c r="J34" s="46">
        <f>I34/G34*100</f>
        <v>23.126947568080205</v>
      </c>
      <c r="K34" s="44">
        <f>K11+K12+K13+K14+K15+K16+K17+K18+K19+K20+K21+K22+K23+K24+K25+K26+K27+K28+K29+K30+K31+K32</f>
        <v>720</v>
      </c>
      <c r="L34" s="44">
        <f>SUM(L11:L33)</f>
        <v>157</v>
      </c>
      <c r="M34" s="44">
        <f>SUM(M11:M33)</f>
        <v>141</v>
      </c>
      <c r="N34" s="46">
        <f>M34/K34*100</f>
        <v>19.583333333333332</v>
      </c>
      <c r="O34" s="51">
        <f>O11+O12+O13+O14+O15+O16+O17+O18+O19+O20+O21+O22+O23+O24+O25+O26+O27+O28+O29+O30+O31+O32+O33</f>
        <v>6336</v>
      </c>
      <c r="P34" s="44">
        <f>SUM(P11:P33)</f>
        <v>1639</v>
      </c>
      <c r="Q34" s="44">
        <f>SUM(Q11:Q33)</f>
        <v>1505</v>
      </c>
      <c r="R34" s="46">
        <f>Q34/O34*100</f>
        <v>23.753156565656568</v>
      </c>
      <c r="S34" s="51">
        <f>SUM(S11:S33)</f>
        <v>230</v>
      </c>
      <c r="T34" s="44">
        <f>SUM(T11:T33)</f>
        <v>36</v>
      </c>
      <c r="U34" s="44">
        <f>SUM(U11:U33)</f>
        <v>35</v>
      </c>
      <c r="V34" s="52">
        <f>U34/S34*100</f>
        <v>15.217391304347828</v>
      </c>
      <c r="W34" s="51">
        <f>SUM(W11:W33)</f>
        <v>95</v>
      </c>
      <c r="X34" s="44">
        <f>X11+X12+X13+X14+X15+X16+X17+X18+X19+X20+X21+X22+X23+X24+X25+X26+X27+X28+X29+X30+X31+X32+X33</f>
        <v>27</v>
      </c>
      <c r="Y34" s="44">
        <f>Y11+Y12+Y13+Y14+Y15+Y16+Y17+Y18+Y19+Y20+Y21+Y22+Y23+Y24+Y25+Y26+Y27+Y28+Y29+Y30+Y31+Y32+Y33</f>
        <v>26</v>
      </c>
      <c r="Z34" s="50">
        <f>Y34/W34*100</f>
        <v>27.368421052631582</v>
      </c>
      <c r="AA34" s="117">
        <f t="shared" ref="AA34:AC34" si="20">AA11+AA12+AA13+AA14+AA15+AA16+AA17+AA18+AA19+AA20+AA21+AA22+AA23+AA24+AA25+AA26+AA27+AA28+AA29+AA30+AA31+AA32</f>
        <v>430</v>
      </c>
      <c r="AB34" s="117">
        <f t="shared" si="20"/>
        <v>72</v>
      </c>
      <c r="AC34" s="117">
        <f t="shared" si="20"/>
        <v>14</v>
      </c>
      <c r="AD34" s="107">
        <f>AC34/AA34*100</f>
        <v>3.2558139534883721</v>
      </c>
      <c r="AE34" s="118">
        <f>SUM(AE11:AE33)</f>
        <v>382</v>
      </c>
      <c r="AF34" s="117">
        <f>SUM(AF11:AF33)</f>
        <v>64</v>
      </c>
      <c r="AG34" s="117">
        <f>SUM(AG11:AG33)</f>
        <v>14</v>
      </c>
      <c r="AH34" s="107">
        <f>AG34/AE34*100</f>
        <v>3.664921465968586</v>
      </c>
      <c r="AI34" s="118">
        <f>SUM(AI11:AI33)</f>
        <v>48</v>
      </c>
      <c r="AJ34" s="117">
        <f>SUM(AJ11:AJ33)</f>
        <v>8</v>
      </c>
      <c r="AK34" s="117">
        <f>SUM(AK11:AK33)</f>
        <v>0</v>
      </c>
      <c r="AL34" s="119">
        <f>AK34/AI34*100</f>
        <v>0</v>
      </c>
      <c r="AM34" s="44">
        <f>SUM(AM11:AM33)</f>
        <v>23</v>
      </c>
      <c r="AN34" s="44">
        <f>SUM(AN11:AN33)</f>
        <v>4</v>
      </c>
      <c r="AO34" s="44">
        <f>SUM(AO11:AO33)</f>
        <v>4</v>
      </c>
      <c r="AP34" s="78">
        <f>AO34/AM34*100</f>
        <v>17.391304347826086</v>
      </c>
      <c r="AQ34" s="79">
        <f>SUM(AQ11:AQ33)</f>
        <v>55</v>
      </c>
      <c r="AR34" s="80">
        <f t="shared" ref="AR34:AS34" si="21">SUM(AR11:AR33)</f>
        <v>20</v>
      </c>
      <c r="AS34" s="80">
        <f t="shared" si="21"/>
        <v>16</v>
      </c>
      <c r="AT34" s="75">
        <f>AS34/AQ34*100</f>
        <v>29.09090909090909</v>
      </c>
      <c r="AU34" s="45">
        <f>SUM(AU11:AU33)</f>
        <v>16088</v>
      </c>
      <c r="AV34" s="44">
        <f>SUM(AV11:AV33)</f>
        <v>1490</v>
      </c>
      <c r="AW34" s="44">
        <f>SUM(AW11:AW33)</f>
        <v>1275</v>
      </c>
      <c r="AX34" s="53">
        <f>AW34/AU34*100</f>
        <v>7.9251616111387371</v>
      </c>
      <c r="AY34" s="51">
        <f t="shared" ref="AY34:BA34" si="22">AY11+AY12+AY13+AY14+AY15+AY16+AY17+AY18+AY19+AY20+AY21+AY22+AY23+AY24+AY25+AY26+AY27+AY28+AY29+AY30+AY31+AY32</f>
        <v>0</v>
      </c>
      <c r="AZ34" s="44">
        <f t="shared" si="22"/>
        <v>0</v>
      </c>
      <c r="BA34" s="44">
        <f t="shared" si="22"/>
        <v>0</v>
      </c>
      <c r="BB34" s="53" t="e">
        <f>BA34/AY34*100</f>
        <v>#DIV/0!</v>
      </c>
    </row>
    <row r="35" spans="1:58" ht="15.75" x14ac:dyDescent="0.25">
      <c r="A35" s="1"/>
      <c r="B35" s="1"/>
      <c r="C35" s="8"/>
      <c r="D35" s="8"/>
      <c r="E35" s="8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5"/>
      <c r="AN35" s="1"/>
      <c r="AO35" s="1"/>
      <c r="AP35" s="1"/>
      <c r="AQ35" s="1"/>
      <c r="AR35" s="1"/>
      <c r="AS35" s="1"/>
      <c r="AT35" s="1"/>
      <c r="AU35" s="3"/>
      <c r="AV35" s="3"/>
      <c r="AW35" s="1"/>
      <c r="AX35" s="2"/>
    </row>
    <row r="36" spans="1:58" ht="57.75" customHeight="1" x14ac:dyDescent="0.25">
      <c r="B36" s="200" t="s">
        <v>55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100"/>
      <c r="T36" s="100"/>
      <c r="U36" s="100"/>
      <c r="V36" s="1"/>
      <c r="W36" s="1"/>
      <c r="X36" s="1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"/>
      <c r="AN36" s="1"/>
      <c r="AO36" s="1"/>
      <c r="AP36" s="1"/>
      <c r="AQ36" s="1"/>
      <c r="AR36" s="1"/>
      <c r="AS36" s="1"/>
      <c r="AT36" s="1"/>
      <c r="AU36" s="3"/>
      <c r="AV36" s="3"/>
      <c r="AW36" s="1"/>
      <c r="AX36" s="2"/>
    </row>
    <row r="37" spans="1:58" ht="18.75" x14ac:dyDescent="0.25"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</row>
    <row r="39" spans="1:58" ht="26.25" x14ac:dyDescent="0.4">
      <c r="AM39" s="99"/>
    </row>
    <row r="40" spans="1:58" ht="26.25" x14ac:dyDescent="0.4">
      <c r="AM40" s="99"/>
    </row>
    <row r="41" spans="1:58" ht="26.25" x14ac:dyDescent="0.4">
      <c r="AM41" s="99"/>
    </row>
    <row r="42" spans="1:58" ht="26.25" x14ac:dyDescent="0.4">
      <c r="AM42" s="99"/>
    </row>
    <row r="43" spans="1:58" ht="26.25" x14ac:dyDescent="0.4">
      <c r="AM43" s="99"/>
    </row>
    <row r="44" spans="1:58" ht="26.25" x14ac:dyDescent="0.4">
      <c r="AM44" s="99"/>
    </row>
    <row r="45" spans="1:58" ht="26.25" x14ac:dyDescent="0.4">
      <c r="AM45" s="99"/>
    </row>
    <row r="46" spans="1:58" ht="26.25" x14ac:dyDescent="0.4">
      <c r="AM46" s="99"/>
    </row>
    <row r="47" spans="1:58" ht="26.25" x14ac:dyDescent="0.4">
      <c r="AM47" s="99"/>
    </row>
    <row r="48" spans="1:58" ht="26.25" x14ac:dyDescent="0.4">
      <c r="AM48" s="99"/>
    </row>
    <row r="49" spans="39:39" ht="26.25" x14ac:dyDescent="0.4">
      <c r="AM49" s="99"/>
    </row>
    <row r="50" spans="39:39" ht="26.25" x14ac:dyDescent="0.4">
      <c r="AM50" s="99"/>
    </row>
    <row r="51" spans="39:39" ht="26.25" x14ac:dyDescent="0.4">
      <c r="AM51" s="99"/>
    </row>
    <row r="52" spans="39:39" ht="26.25" x14ac:dyDescent="0.4">
      <c r="AM52" s="99"/>
    </row>
    <row r="53" spans="39:39" ht="26.25" x14ac:dyDescent="0.4">
      <c r="AM53" s="99"/>
    </row>
    <row r="54" spans="39:39" ht="26.25" x14ac:dyDescent="0.4">
      <c r="AM54" s="99"/>
    </row>
    <row r="55" spans="39:39" ht="26.25" x14ac:dyDescent="0.4">
      <c r="AM55" s="99"/>
    </row>
    <row r="56" spans="39:39" ht="26.25" x14ac:dyDescent="0.4">
      <c r="AM56" s="99"/>
    </row>
    <row r="57" spans="39:39" ht="26.25" x14ac:dyDescent="0.4">
      <c r="AM57" s="99"/>
    </row>
    <row r="58" spans="39:39" ht="26.25" x14ac:dyDescent="0.4">
      <c r="AM58" s="99"/>
    </row>
    <row r="59" spans="39:39" ht="26.25" x14ac:dyDescent="0.4">
      <c r="AM59" s="99"/>
    </row>
    <row r="60" spans="39:39" ht="26.25" x14ac:dyDescent="0.4">
      <c r="AM60" s="99"/>
    </row>
    <row r="61" spans="39:39" ht="26.25" x14ac:dyDescent="0.4">
      <c r="AM61" s="99"/>
    </row>
    <row r="62" spans="39:39" ht="26.25" x14ac:dyDescent="0.4">
      <c r="AM62" s="99"/>
    </row>
    <row r="63" spans="39:39" ht="26.25" x14ac:dyDescent="0.4">
      <c r="AM63" s="99"/>
    </row>
    <row r="64" spans="39:39" ht="26.25" x14ac:dyDescent="0.4">
      <c r="AM64" s="99"/>
    </row>
    <row r="65" spans="39:39" ht="26.25" x14ac:dyDescent="0.4">
      <c r="AM65" s="99"/>
    </row>
  </sheetData>
  <mergeCells count="54">
    <mergeCell ref="AY5:BB5"/>
    <mergeCell ref="AY6:BB7"/>
    <mergeCell ref="AY8:AY9"/>
    <mergeCell ref="AZ8:BB8"/>
    <mergeCell ref="AQ6:AT7"/>
    <mergeCell ref="AR8:AT8"/>
    <mergeCell ref="AQ8:AQ9"/>
    <mergeCell ref="AU5:AX5"/>
    <mergeCell ref="AU8:AU9"/>
    <mergeCell ref="AV8:AX8"/>
    <mergeCell ref="C37:R37"/>
    <mergeCell ref="AM8:AM9"/>
    <mergeCell ref="AN8:AP8"/>
    <mergeCell ref="C8:C9"/>
    <mergeCell ref="D8:F8"/>
    <mergeCell ref="G8:G9"/>
    <mergeCell ref="H8:J8"/>
    <mergeCell ref="K8:K9"/>
    <mergeCell ref="O8:O9"/>
    <mergeCell ref="P8:R8"/>
    <mergeCell ref="S8:S9"/>
    <mergeCell ref="T8:V8"/>
    <mergeCell ref="W8:W9"/>
    <mergeCell ref="B36:R36"/>
    <mergeCell ref="X8:Z8"/>
    <mergeCell ref="AA8:AA9"/>
    <mergeCell ref="AB8:AD8"/>
    <mergeCell ref="AE8:AE9"/>
    <mergeCell ref="AF8:AH8"/>
    <mergeCell ref="AI8:AI9"/>
    <mergeCell ref="AJ8:AL8"/>
    <mergeCell ref="L8:N8"/>
    <mergeCell ref="A6:A9"/>
    <mergeCell ref="B6:B9"/>
    <mergeCell ref="C6:F7"/>
    <mergeCell ref="G6:J7"/>
    <mergeCell ref="K6:R6"/>
    <mergeCell ref="O7:R7"/>
    <mergeCell ref="AM6:AP7"/>
    <mergeCell ref="AU6:AX7"/>
    <mergeCell ref="K7:N7"/>
    <mergeCell ref="Q1:R1"/>
    <mergeCell ref="C3:R3"/>
    <mergeCell ref="S3:AL3"/>
    <mergeCell ref="C4:R4"/>
    <mergeCell ref="S4:AL4"/>
    <mergeCell ref="S6:Z6"/>
    <mergeCell ref="AA6:AD7"/>
    <mergeCell ref="AE6:AL6"/>
    <mergeCell ref="AJ5:AL5"/>
    <mergeCell ref="S7:V7"/>
    <mergeCell ref="W7:Z7"/>
    <mergeCell ref="AI7:AL7"/>
    <mergeCell ref="AE7:AH7"/>
  </mergeCells>
  <pageMargins left="0.25" right="0.25" top="0.75" bottom="0.75" header="0.3" footer="0.3"/>
  <pageSetup paperSize="9" scale="44" fitToWidth="3" orientation="landscape" r:id="rId1"/>
  <colBreaks count="2" manualBreakCount="2">
    <brk id="18" max="35" man="1"/>
    <brk id="38" max="35" man="1"/>
  </colBreaks>
  <ignoredErrors>
    <ignoredError sqref="X34:Y34 K34 AA34:AC34 AT34" formula="1"/>
    <ignoredError sqref="AM34:AO34 AU34:AW34 AQ34 AR34:AS34" formulaRange="1"/>
    <ignoredError sqref="AI34:AK34 AE34:AG34 S34:U34 P34:Q34 L34:M34 W34" formula="1" formulaRange="1"/>
    <ignoredError sqref="F11:F32 J11:J33 N11:N33 R11:R33 V11 Z11:Z17 AD11:AD17 AH11 AX11:AX33 V33 Z28:Z33 AL33 AP33 Z19:Z26 AH32:AH33 AD25:AD33" evalError="1"/>
    <ignoredError sqref="F34 J34 N34 R34 Z34 AD34 AH34" evalError="1" formula="1"/>
    <ignoredError sqref="V34 AL34 AP34" evalError="1" formula="1" formulaRange="1"/>
    <ignoredError sqref="AX34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</vt:lpstr>
      <vt:lpstr>'форма 2 '!Заголовки_для_печати</vt:lpstr>
      <vt:lpstr>'форма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2021-03-23T11:38:52Z</dcterms:modified>
</cp:coreProperties>
</file>